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G29" i="4" l="1"/>
  <c r="G31" i="2"/>
  <c r="H31" i="2"/>
  <c r="D115" i="2" l="1"/>
  <c r="E115" i="2"/>
  <c r="F115" i="2"/>
  <c r="G115" i="2"/>
  <c r="J103" i="2"/>
  <c r="I74" i="2"/>
  <c r="J83" i="2"/>
  <c r="J82" i="2"/>
  <c r="K35" i="2"/>
  <c r="J35" i="2"/>
  <c r="H58" i="3" l="1"/>
  <c r="J69" i="2" l="1"/>
  <c r="H97" i="2" l="1"/>
  <c r="K35" i="3" l="1"/>
  <c r="D56" i="3"/>
  <c r="I44" i="3"/>
  <c r="J120" i="2"/>
  <c r="I115" i="2"/>
  <c r="I108" i="2" s="1"/>
  <c r="H115" i="2"/>
  <c r="I56" i="2"/>
  <c r="H56" i="2"/>
  <c r="G24" i="4" l="1"/>
  <c r="G23" i="4" s="1"/>
  <c r="G22" i="4" s="1"/>
  <c r="G28" i="4"/>
  <c r="G27" i="4" s="1"/>
  <c r="D24" i="4"/>
  <c r="D23" i="4" s="1"/>
  <c r="D22" i="4" s="1"/>
  <c r="D29" i="4"/>
  <c r="D28" i="4" s="1"/>
  <c r="D27" i="4" s="1"/>
  <c r="J128" i="2"/>
  <c r="H67" i="2"/>
  <c r="H66" i="2" s="1"/>
  <c r="H65" i="2" s="1"/>
  <c r="G67" i="2"/>
  <c r="G66" i="2" s="1"/>
  <c r="G65" i="2" s="1"/>
  <c r="I39" i="2"/>
  <c r="G39" i="2"/>
  <c r="F39" i="2"/>
  <c r="D39" i="2"/>
  <c r="J42" i="2"/>
  <c r="K79" i="2"/>
  <c r="J79" i="2"/>
  <c r="L27" i="2"/>
  <c r="K27" i="2"/>
  <c r="J27" i="2"/>
  <c r="L41" i="3"/>
  <c r="K41" i="3"/>
  <c r="J41" i="3"/>
  <c r="H38" i="3"/>
  <c r="G38" i="3"/>
  <c r="E38" i="3"/>
  <c r="D38" i="3"/>
  <c r="I97" i="2"/>
  <c r="L35" i="3"/>
  <c r="G18" i="3"/>
  <c r="J101" i="2"/>
  <c r="J90" i="2"/>
  <c r="L29" i="2"/>
  <c r="K29" i="2"/>
  <c r="J29" i="2"/>
  <c r="J107" i="2"/>
  <c r="G97" i="2"/>
  <c r="G96" i="2" s="1"/>
  <c r="J89" i="2"/>
  <c r="G56" i="2"/>
  <c r="H31" i="3"/>
  <c r="G31" i="3"/>
  <c r="E31" i="3"/>
  <c r="D31" i="3"/>
  <c r="D25" i="3"/>
  <c r="J35" i="3"/>
  <c r="I105" i="2"/>
  <c r="I102" i="2" s="1"/>
  <c r="H105" i="2"/>
  <c r="H102" i="2" s="1"/>
  <c r="G105" i="2"/>
  <c r="G102" i="2" s="1"/>
  <c r="F105" i="2"/>
  <c r="F102" i="2" s="1"/>
  <c r="E105" i="2"/>
  <c r="E102" i="2" s="1"/>
  <c r="D105" i="2"/>
  <c r="D102" i="2" s="1"/>
  <c r="H96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30" i="2"/>
  <c r="K130" i="2"/>
  <c r="J130" i="2"/>
  <c r="L129" i="2"/>
  <c r="K129" i="2"/>
  <c r="J129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17" i="2"/>
  <c r="K117" i="2"/>
  <c r="J117" i="2"/>
  <c r="L116" i="2"/>
  <c r="K116" i="2"/>
  <c r="J116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06" i="2"/>
  <c r="K106" i="2"/>
  <c r="J106" i="2"/>
  <c r="L105" i="2"/>
  <c r="K105" i="2"/>
  <c r="J105" i="2"/>
  <c r="L102" i="2"/>
  <c r="K102" i="2"/>
  <c r="J102" i="2"/>
  <c r="L99" i="2"/>
  <c r="K99" i="2"/>
  <c r="J99" i="2"/>
  <c r="L98" i="2"/>
  <c r="K98" i="2"/>
  <c r="J98" i="2"/>
  <c r="L94" i="2"/>
  <c r="K94" i="2"/>
  <c r="J94" i="2"/>
  <c r="L93" i="2"/>
  <c r="K93" i="2"/>
  <c r="J93" i="2"/>
  <c r="L92" i="2"/>
  <c r="K92" i="2"/>
  <c r="J92" i="2"/>
  <c r="L86" i="2"/>
  <c r="K86" i="2"/>
  <c r="J86" i="2"/>
  <c r="L84" i="2"/>
  <c r="K84" i="2"/>
  <c r="J84" i="2"/>
  <c r="L80" i="2"/>
  <c r="K80" i="2"/>
  <c r="J80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L59" i="2"/>
  <c r="L58" i="2"/>
  <c r="K58" i="2"/>
  <c r="J58" i="2"/>
  <c r="L57" i="2"/>
  <c r="K57" i="2"/>
  <c r="J57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3" i="2"/>
  <c r="K43" i="2"/>
  <c r="J43" i="2"/>
  <c r="L41" i="2"/>
  <c r="K41" i="2"/>
  <c r="J41" i="2"/>
  <c r="L40" i="2"/>
  <c r="K40" i="2"/>
  <c r="J40" i="2"/>
  <c r="K39" i="2"/>
  <c r="L38" i="2"/>
  <c r="K38" i="2"/>
  <c r="J38" i="2"/>
  <c r="L37" i="2"/>
  <c r="K37" i="2"/>
  <c r="J37" i="2"/>
  <c r="K36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K58" i="3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7" i="2"/>
  <c r="F96" i="2" s="1"/>
  <c r="E97" i="2"/>
  <c r="E96" i="2" s="1"/>
  <c r="D97" i="2"/>
  <c r="D96" i="2" s="1"/>
  <c r="F108" i="2"/>
  <c r="E108" i="2"/>
  <c r="D108" i="2"/>
  <c r="I91" i="2"/>
  <c r="I87" i="2" s="1"/>
  <c r="H91" i="2"/>
  <c r="H87" i="2" s="1"/>
  <c r="G91" i="2"/>
  <c r="G87" i="2" s="1"/>
  <c r="F91" i="2"/>
  <c r="F87" i="2" s="1"/>
  <c r="E91" i="2"/>
  <c r="E87" i="2" s="1"/>
  <c r="D91" i="2"/>
  <c r="D87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H60" i="2"/>
  <c r="G60" i="2"/>
  <c r="G59" i="2" s="1"/>
  <c r="E60" i="2"/>
  <c r="E59" i="2" s="1"/>
  <c r="D60" i="2"/>
  <c r="D59" i="2" s="1"/>
  <c r="F56" i="2"/>
  <c r="E56" i="2"/>
  <c r="D56" i="2"/>
  <c r="I53" i="2"/>
  <c r="I52" i="2" s="1"/>
  <c r="H53" i="2"/>
  <c r="H52" i="2" s="1"/>
  <c r="G53" i="2"/>
  <c r="G52" i="2" s="1"/>
  <c r="F53" i="2"/>
  <c r="F52" i="2" s="1"/>
  <c r="E53" i="2"/>
  <c r="E52" i="2" s="1"/>
  <c r="D53" i="2"/>
  <c r="H45" i="2"/>
  <c r="G45" i="2"/>
  <c r="E45" i="2"/>
  <c r="D45" i="2"/>
  <c r="F36" i="2"/>
  <c r="D36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2" i="2"/>
  <c r="D51" i="2" s="1"/>
  <c r="F51" i="2"/>
  <c r="E51" i="2"/>
  <c r="L53" i="2"/>
  <c r="J53" i="2"/>
  <c r="E66" i="2"/>
  <c r="E65" i="2" s="1"/>
  <c r="K67" i="2"/>
  <c r="D66" i="2"/>
  <c r="D65" i="2" s="1"/>
  <c r="J67" i="2"/>
  <c r="K53" i="2"/>
  <c r="K25" i="3"/>
  <c r="K74" i="2"/>
  <c r="J74" i="2"/>
  <c r="K87" i="2"/>
  <c r="K91" i="2"/>
  <c r="H59" i="2"/>
  <c r="K59" i="2" s="1"/>
  <c r="K60" i="2"/>
  <c r="J59" i="2"/>
  <c r="J60" i="2"/>
  <c r="K56" i="2"/>
  <c r="K45" i="2"/>
  <c r="J45" i="2"/>
  <c r="L25" i="3"/>
  <c r="L9" i="3"/>
  <c r="K9" i="3"/>
  <c r="J9" i="3"/>
  <c r="L108" i="2"/>
  <c r="L115" i="2"/>
  <c r="H108" i="2"/>
  <c r="K108" i="2" s="1"/>
  <c r="K115" i="2"/>
  <c r="G108" i="2"/>
  <c r="J108" i="2" s="1"/>
  <c r="J115" i="2"/>
  <c r="I96" i="2"/>
  <c r="L96" i="2" s="1"/>
  <c r="L97" i="2"/>
  <c r="K96" i="2"/>
  <c r="K97" i="2"/>
  <c r="J96" i="2"/>
  <c r="J97" i="2"/>
  <c r="L87" i="2"/>
  <c r="L91" i="2"/>
  <c r="J87" i="2"/>
  <c r="J91" i="2"/>
  <c r="H71" i="2"/>
  <c r="K72" i="2"/>
  <c r="G71" i="2"/>
  <c r="J72" i="2"/>
  <c r="L56" i="2"/>
  <c r="J56" i="2"/>
  <c r="I36" i="2"/>
  <c r="L36" i="2" s="1"/>
  <c r="L39" i="2"/>
  <c r="G36" i="2"/>
  <c r="J36" i="2" s="1"/>
  <c r="J39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5" i="2" l="1"/>
  <c r="K66" i="2"/>
  <c r="J65" i="2"/>
  <c r="J66" i="2"/>
  <c r="F7" i="3"/>
  <c r="F61" i="3" s="1"/>
  <c r="I7" i="3"/>
  <c r="L31" i="3"/>
  <c r="G7" i="3"/>
  <c r="G61" i="3" s="1"/>
  <c r="H51" i="2"/>
  <c r="K51" i="2" s="1"/>
  <c r="K52" i="2"/>
  <c r="J31" i="3"/>
  <c r="J25" i="3"/>
  <c r="H70" i="2"/>
  <c r="K70" i="2" s="1"/>
  <c r="K71" i="2"/>
  <c r="G70" i="2"/>
  <c r="J70" i="2" s="1"/>
  <c r="J71" i="2"/>
  <c r="I51" i="2"/>
  <c r="L51" i="2" s="1"/>
  <c r="L52" i="2"/>
  <c r="G51" i="2"/>
  <c r="J51" i="2" s="1"/>
  <c r="J52" i="2"/>
  <c r="J18" i="3"/>
  <c r="J20" i="3"/>
  <c r="L18" i="3"/>
  <c r="L20" i="3"/>
  <c r="H7" i="3"/>
  <c r="H61" i="3" s="1"/>
  <c r="E44" i="3"/>
  <c r="E7" i="3" s="1"/>
  <c r="D44" i="3"/>
  <c r="D7" i="3" s="1"/>
  <c r="J38" i="3"/>
  <c r="K44" i="3" l="1"/>
  <c r="J44" i="3"/>
  <c r="D61" i="3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<sst xmlns="http://schemas.openxmlformats.org/spreadsheetml/2006/main" count="777" uniqueCount="429">
  <si>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</si>
  <si>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</si>
  <si>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</si>
  <si>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</si>
  <si>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</si>
  <si>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</si>
  <si>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</si>
  <si>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</si>
  <si>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</si>
  <si>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</si>
  <si>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</si>
  <si>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</si>
  <si>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</si>
  <si>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</si>
  <si>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</si>
  <si>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</si>
  <si>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</si>
  <si>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</si>
  <si>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</si>
  <si>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</si>
  <si>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</si>
  <si>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</si>
  <si>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</si>
  <si>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</si>
  <si>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</si>
  <si>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</si>
  <si>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</si>
  <si>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</si>
  <si>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</si>
  <si>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</si>
  <si>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</si>
  <si>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</si>
  <si>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</si>
  <si>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</si>
  <si>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</si>
  <si>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</si>
  <si>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</si>
  <si>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</si>
  <si>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</si>
  <si>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</si>
  <si>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</si>
  <si>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</si>
  <si>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</si>
  <si>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</si>
  <si>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</si>
  <si>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</si>
  <si>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</si>
  <si>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</si>
  <si>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</si>
  <si>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</si>
  <si>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</si>
  <si>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</si>
  <si>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</si>
  <si>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</si>
  <si>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</si>
  <si>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</si>
  <si>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</si>
  <si>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</si>
  <si>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</si>
  <si>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</si>
  <si>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</si>
  <si>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</si>
  <si>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</si>
  <si>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</si>
  <si>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</si>
  <si>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</si>
  <si>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</si>
  <si>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</si>
  <si>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</si>
  <si>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</si>
  <si>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</si>
  <si>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</si>
  <si>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</si>
  <si>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</si>
  <si>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</si>
  <si>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</si>
  <si>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</si>
  <si>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</si>
  <si>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</si>
  <si>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</si>
  <si>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</si>
  <si>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</si>
  <si>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</si>
  <si>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</si>
  <si>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</si>
  <si>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</si>
  <si>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</si>
  <si>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</si>
  <si>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</si>
  <si>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</si>
  <si>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</si>
  <si>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</si>
  <si>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</si>
  <si>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</si>
  <si>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</si>
  <si>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</si>
  <si>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</si>
  <si>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</si>
  <si>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</si>
  <si>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</si>
  <si>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</si>
  <si>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</si>
  <si>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</si>
  <si>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</si>
  <si>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</si>
  <si>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</si>
  <si>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</si>
  <si>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</si>
  <si>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</si>
  <si>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</si>
  <si>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</si>
  <si>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</si>
  <si>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</si>
  <si>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</si>
  <si>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</si>
  <si>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</si>
  <si>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</si>
  <si>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</si>
  <si>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</si>
  <si>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</si>
  <si>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</si>
  <si>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</si>
  <si>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</si>
  <si>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</si>
  <si>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</si>
  <si>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</si>
  <si>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</si>
  <si>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</si>
  <si>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</si>
  <si>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</si>
  <si>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</si>
  <si>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</si>
  <si>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</si>
  <si>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</si>
  <si>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</si>
  <si>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</si>
  <si>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</si>
  <si>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</si>
  <si>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</si>
  <si>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</si>
  <si>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</si>
  <si>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</si>
  <si>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</si>
  <si>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</si>
  <si>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</si>
  <si>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</si>
  <si>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</si>
  <si>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</si>
  <si>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</si>
  <si>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</si>
  <si>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</si>
  <si>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</si>
  <si>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</si>
  <si>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</si>
  <si>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</si>
  <si>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</si>
  <si>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</si>
  <si>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</si>
  <si>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</si>
  <si>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</si>
  <si>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</si>
  <si>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</si>
  <si>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</si>
  <si>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</si>
  <si>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</si>
  <si>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</si>
  <si>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</si>
  <si>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</si>
  <si>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</si>
  <si>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</si>
  <si>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</si>
  <si>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</si>
  <si>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</si>
  <si>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</si>
  <si>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</si>
  <si>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</si>
  <si>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</si>
  <si>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</si>
  <si>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</si>
  <si>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</si>
  <si>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</si>
  <si>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</si>
  <si>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</si>
  <si>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</si>
  <si>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</si>
  <si>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</si>
  <si>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</si>
  <si>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</si>
  <si>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</si>
  <si>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</si>
  <si>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</si>
  <si>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</si>
  <si>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</si>
  <si>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</si>
  <si>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</si>
  <si>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</si>
  <si>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</si>
  <si>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</si>
  <si>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</si>
  <si>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</si>
  <si>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</si>
  <si>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</si>
  <si>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</si>
  <si>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</si>
  <si>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</si>
  <si>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</si>
  <si>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</si>
  <si>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</si>
  <si>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</si>
  <si>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</si>
  <si>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</si>
  <si>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</si>
  <si>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</si>
  <si>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</si>
  <si>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</si>
  <si>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</si>
  <si>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</si>
  <si>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</si>
  <si>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</si>
  <si>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</si>
  <si>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</si>
  <si>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</si>
  <si>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</si>
  <si>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</si>
  <si>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</si>
  <si>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</si>
  <si>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</si>
  <si>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</si>
  <si>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</si>
  <si>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</si>
  <si>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</si>
  <si>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</si>
  <si>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</si>
  <si>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</si>
  <si>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</si>
  <si>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</si>
  <si>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</si>
  <si>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</si>
  <si>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</si>
  <si>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</si>
  <si>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</si>
  <si>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</si>
  <si>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</si>
  <si>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</si>
  <si>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</si>
  <si>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</si>
  <si>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</si>
  <si>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</si>
  <si>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</si>
  <si>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</si>
  <si>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</si>
  <si>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</si>
  <si>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</si>
  <si>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</si>
  <si>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</si>
  <si>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</si>
  <si>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</si>
  <si>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</si>
  <si>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</si>
  <si>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</si>
  <si>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</si>
  <si>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</si>
  <si>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</si>
  <si>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</si>
  <si>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</si>
  <si>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</si>
  <si>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</si>
  <si>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</si>
  <si>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</si>
  <si>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</si>
  <si>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</si>
  <si>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</si>
  <si>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</si>
  <si>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</si>
  <si>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</si>
  <si>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</si>
  <si>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</si>
  <si>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</si>
  <si>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</si>
  <si>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</si>
  <si>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</si>
  <si>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</si>
  <si>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</si>
  <si>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</si>
  <si>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</si>
  <si>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</si>
  <si>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</si>
  <si>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</si>
  <si>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</si>
  <si>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</si>
  <si>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</si>
  <si>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</si>
  <si>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</si>
  <si>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</si>
  <si>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</si>
  <si>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</si>
  <si>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</si>
  <si>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</si>
  <si>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</si>
  <si>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</si>
  <si>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</si>
  <si>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</si>
  <si>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</si>
  <si>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</si>
  <si>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</si>
  <si>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</si>
  <si>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</si>
  <si>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</si>
  <si>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</si>
  <si>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</si>
  <si>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</si>
  <si>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</si>
  <si>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</si>
  <si>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</si>
  <si>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</si>
  <si>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</si>
  <si>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</si>
  <si>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</si>
  <si>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</si>
  <si>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</si>
  <si>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</si>
  <si>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</si>
  <si>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</si>
  <si>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</si>
  <si>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</si>
  <si>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</si>
  <si>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</si>
  <si>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</si>
  <si>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</si>
  <si>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</si>
  <si>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</si>
  <si>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</si>
  <si>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</si>
  <si>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</si>
  <si>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</si>
  <si>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</si>
  <si>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</si>
  <si>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</si>
  <si>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</si>
  <si>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</si>
  <si>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</si>
  <si>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</si>
  <si>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</si>
  <si>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</si>
  <si>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</si>
  <si>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</si>
  <si>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</si>
  <si>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</si>
  <si>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</si>
  <si>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</si>
  <si>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</si>
  <si>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</si>
  <si>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</si>
  <si>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</si>
  <si>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</si>
  <si>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</si>
  <si>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</si>
  <si>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</si>
  <si>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</si>
  <si>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</si>
  <si>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</si>
  <si>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</si>
  <si>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</si>
  <si>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</si>
  <si>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</si>
  <si>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</si>
  <si>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</si>
  <si>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</si>
  <si>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</si>
  <si>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</si>
  <si>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</si>
  <si>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</si>
  <si>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</si>
  <si>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</si>
  <si>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</si>
  <si>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</si>
  <si>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</si>
  <si>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</si>
  <si>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</si>
  <si>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</si>
  <si>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</si>
  <si>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</si>
  <si>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</si>
  <si>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</si>
  <si>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</si>
  <si>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</si>
  <si>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</si>
  <si>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</si>
  <si>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</si>
  <si>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</si>
  <si>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</si>
  <si>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</si>
  <si>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</si>
  <si>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</si>
  <si>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</si>
  <si>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</si>
  <si>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</si>
  <si>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</si>
  <si>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</si>
  <si>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</si>
  <si>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</si>
  <si>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</si>
  <si>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</si>
  <si>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</si>
  <si>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</si>
  <si>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</si>
  <si>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</si>
  <si>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</si>
  <si>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</si>
  <si>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</si>
  <si>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</si>
  <si>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</si>
  <si>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</si>
  <si>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</si>
  <si>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</si>
  <si>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</si>
  <si>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</si>
  <si>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</si>
  <si>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</si>
  <si>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</si>
  <si>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</si>
  <si>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</si>
  <si>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>000 10504020021000110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</si>
  <si>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</si>
  <si>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000 1163305013 0000 140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</si>
  <si>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</si>
  <si>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000 1050301013 0000 110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</si>
  <si>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</si>
  <si>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 xml:space="preserve">СПРАВКА ОБ ИСПОЛНЕНИИ КОНСОЛИДИРОВАННОГО БЮДЖЕТА МАМСКО-ЧУЙСКОГО РАЙОНА ЗА СЕНТЯБРЬ 2019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</si>
</sst>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26" workbookViewId="0">
      <selection activeCell="E136" sqref="E136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428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482405863</v>
      </c>
      <c r="E9" s="66">
        <v>423215763</v>
      </c>
      <c r="F9" s="66">
        <v>77380400</v>
      </c>
      <c r="G9" s="66">
        <v>323528051.83999997</v>
      </c>
      <c r="H9" s="66">
        <v>293724285.75999999</v>
      </c>
      <c r="I9" s="66">
        <v>43698285.590000004</v>
      </c>
      <c r="J9" s="66">
        <f>G9/D9*100</f>
        <v>67.065530635974042</v>
      </c>
      <c r="K9" s="66">
        <f>H9/E9*100</f>
        <v>69.402964501584492</v>
      </c>
      <c r="L9" s="66">
        <f>I9/F9*100</f>
        <v>56.472033732056182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67131300</v>
      </c>
      <c r="E11" s="66">
        <v>49650700</v>
      </c>
      <c r="F11" s="66">
        <v>17480600</v>
      </c>
      <c r="G11" s="66">
        <v>42724661.560000002</v>
      </c>
      <c r="H11" s="66">
        <v>32860160.93</v>
      </c>
      <c r="I11" s="66">
        <v>9864500.6300000008</v>
      </c>
      <c r="J11" s="66">
        <f t="shared" ref="J11:L47" si="0">G11/D11*100</f>
        <v>63.643429458389754</v>
      </c>
      <c r="K11" s="66">
        <f t="shared" ref="K11:L47" si="1">H11/E11*100</f>
        <v>66.18267402070866</v>
      </c>
      <c r="L11" s="66">
        <f t="shared" ref="L11:L47" si="2">I11/F11*100</f>
        <v>56.431132970264187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46407500</v>
      </c>
      <c r="E12" s="62">
        <f t="shared" si="3"/>
        <v>35595000</v>
      </c>
      <c r="F12" s="62">
        <f t="shared" si="3"/>
        <v>10812500</v>
      </c>
      <c r="G12" s="62">
        <f t="shared" si="3"/>
        <v>29202063.539999999</v>
      </c>
      <c r="H12" s="62">
        <f t="shared" si="3"/>
        <v>22114669.490000002</v>
      </c>
      <c r="I12" s="62">
        <f t="shared" si="3"/>
        <v>7087394.0499999998</v>
      </c>
      <c r="J12" s="66">
        <f t="shared" si="0"/>
        <v>62.925310650218172</v>
      </c>
      <c r="K12" s="66">
        <f t="shared" si="1"/>
        <v>62.128584042702627</v>
      </c>
      <c r="L12" s="66">
        <f t="shared" si="2"/>
        <v>65.548153063583811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46407500</v>
      </c>
      <c r="E13" s="29">
        <f t="shared" si="4"/>
        <v>35595000</v>
      </c>
      <c r="F13" s="29">
        <f t="shared" si="4"/>
        <v>10812500</v>
      </c>
      <c r="G13" s="29">
        <f t="shared" si="4"/>
        <v>29202063.539999999</v>
      </c>
      <c r="H13" s="29">
        <f t="shared" si="4"/>
        <v>22114669.490000002</v>
      </c>
      <c r="I13" s="29">
        <f t="shared" si="4"/>
        <v>7087394.0499999998</v>
      </c>
      <c r="J13" s="22">
        <f t="shared" si="0"/>
        <v>62.925310650218172</v>
      </c>
      <c r="K13" s="22">
        <f t="shared" si="1"/>
        <v>62.128584042702627</v>
      </c>
      <c r="L13" s="22">
        <f t="shared" si="2"/>
        <v>65.548153063583811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46177000</v>
      </c>
      <c r="E14" s="29">
        <v>35377000</v>
      </c>
      <c r="F14" s="29">
        <v>10800000</v>
      </c>
      <c r="G14" s="29">
        <v>28253014.489999998</v>
      </c>
      <c r="H14" s="29">
        <v>21395692.940000001</v>
      </c>
      <c r="I14" s="29">
        <v>6857321.5499999998</v>
      </c>
      <c r="J14" s="22">
        <f t="shared" si="0"/>
        <v>61.184170669380855</v>
      </c>
      <c r="K14" s="22">
        <f t="shared" si="1"/>
        <v>60.479104898662975</v>
      </c>
      <c r="L14" s="22">
        <f t="shared" si="2"/>
        <v>63.493718055555561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40000</v>
      </c>
      <c r="E15" s="29">
        <v>30000</v>
      </c>
      <c r="F15" s="29">
        <v>10000</v>
      </c>
      <c r="G15" s="29">
        <v>54141.79</v>
      </c>
      <c r="H15" s="29">
        <v>41016.51</v>
      </c>
      <c r="I15" s="29">
        <v>13125.28</v>
      </c>
      <c r="J15" s="22">
        <f t="shared" si="0"/>
        <v>135.35447500000001</v>
      </c>
      <c r="K15" s="22">
        <f t="shared" si="1"/>
        <v>136.7217</v>
      </c>
      <c r="L15" s="22">
        <f t="shared" si="2"/>
        <v>131.25280000000001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28332.21</v>
      </c>
      <c r="H16" s="29">
        <v>21463.79</v>
      </c>
      <c r="I16" s="29">
        <v>6868.42</v>
      </c>
      <c r="J16" s="22">
        <f t="shared" si="0"/>
        <v>377.76279999999997</v>
      </c>
      <c r="K16" s="22">
        <f t="shared" si="1"/>
        <v>429.2758</v>
      </c>
      <c r="L16" s="22">
        <f t="shared" si="2"/>
        <v>274.73679999999996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183000</v>
      </c>
      <c r="E17" s="29">
        <v>183000</v>
      </c>
      <c r="F17" s="29">
        <v>0</v>
      </c>
      <c r="G17" s="29">
        <v>866575.05</v>
      </c>
      <c r="H17" s="29">
        <v>656496.25</v>
      </c>
      <c r="I17" s="29">
        <v>210078.8</v>
      </c>
      <c r="J17" s="22">
        <f t="shared" si="0"/>
        <v>473.53827868852466</v>
      </c>
      <c r="K17" s="22">
        <f t="shared" si="1"/>
        <v>358.74112021857923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2509400</v>
      </c>
      <c r="E18" s="62">
        <f t="shared" si="5"/>
        <v>72600</v>
      </c>
      <c r="F18" s="62">
        <f t="shared" si="5"/>
        <v>2436800</v>
      </c>
      <c r="G18" s="62">
        <f t="shared" si="5"/>
        <v>1953675.35</v>
      </c>
      <c r="H18" s="62">
        <f t="shared" si="5"/>
        <v>83830.66</v>
      </c>
      <c r="I18" s="62">
        <f t="shared" si="5"/>
        <v>1869844.69</v>
      </c>
      <c r="J18" s="66">
        <f t="shared" si="0"/>
        <v>77.854281900055781</v>
      </c>
      <c r="K18" s="66">
        <f t="shared" si="1"/>
        <v>115.46922865013775</v>
      </c>
      <c r="L18" s="66">
        <f t="shared" si="2"/>
        <v>76.733613345370983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2509400</v>
      </c>
      <c r="E19" s="29">
        <f t="shared" si="6"/>
        <v>72600</v>
      </c>
      <c r="F19" s="29">
        <f t="shared" si="6"/>
        <v>2436800</v>
      </c>
      <c r="G19" s="29">
        <f t="shared" si="6"/>
        <v>1953675.35</v>
      </c>
      <c r="H19" s="29">
        <f t="shared" si="6"/>
        <v>83830.66</v>
      </c>
      <c r="I19" s="29">
        <f t="shared" si="6"/>
        <v>1869844.69</v>
      </c>
      <c r="J19" s="22">
        <f t="shared" si="0"/>
        <v>77.854281900055781</v>
      </c>
      <c r="K19" s="22">
        <f t="shared" si="1"/>
        <v>115.46922865013775</v>
      </c>
      <c r="L19" s="22">
        <f t="shared" si="2"/>
        <v>76.733613345370983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914700</v>
      </c>
      <c r="E20" s="29">
        <v>21100</v>
      </c>
      <c r="F20" s="29">
        <v>893600</v>
      </c>
      <c r="G20" s="29">
        <v>884390.98</v>
      </c>
      <c r="H20" s="29">
        <v>38260.93</v>
      </c>
      <c r="I20" s="29">
        <v>846130.05</v>
      </c>
      <c r="J20" s="22">
        <f t="shared" si="0"/>
        <v>96.686452388761353</v>
      </c>
      <c r="K20" s="22">
        <f t="shared" si="1"/>
        <v>181.33142180094788</v>
      </c>
      <c r="L20" s="22">
        <f t="shared" si="2"/>
        <v>94.687785362578339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6600</v>
      </c>
      <c r="E21" s="29">
        <v>100</v>
      </c>
      <c r="F21" s="29">
        <v>6500</v>
      </c>
      <c r="G21" s="29">
        <v>6723.75</v>
      </c>
      <c r="H21" s="29">
        <v>299.68</v>
      </c>
      <c r="I21" s="29">
        <v>6424.07</v>
      </c>
      <c r="J21" s="22">
        <f t="shared" si="0"/>
        <v>101.875</v>
      </c>
      <c r="K21" s="22">
        <f t="shared" si="1"/>
        <v>299.68</v>
      </c>
      <c r="L21" s="22">
        <f t="shared" si="2"/>
        <v>98.831846153846143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1736800</v>
      </c>
      <c r="E22" s="29">
        <v>55400</v>
      </c>
      <c r="F22" s="29">
        <v>1681400</v>
      </c>
      <c r="G22" s="29">
        <v>1212137.76</v>
      </c>
      <c r="H22" s="29">
        <v>51362.23</v>
      </c>
      <c r="I22" s="29">
        <v>1160775.53</v>
      </c>
      <c r="J22" s="22">
        <f t="shared" si="0"/>
        <v>69.791441731920784</v>
      </c>
      <c r="K22" s="22">
        <f t="shared" si="1"/>
        <v>92.711606498194953</v>
      </c>
      <c r="L22" s="22">
        <f t="shared" si="2"/>
        <v>69.036251338170572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-148700</v>
      </c>
      <c r="E23" s="29">
        <v>-4000</v>
      </c>
      <c r="F23" s="29">
        <v>-144700</v>
      </c>
      <c r="G23" s="29">
        <v>-149577.14000000001</v>
      </c>
      <c r="H23" s="29">
        <v>-6092.18</v>
      </c>
      <c r="I23" s="29">
        <v>-143484.96</v>
      </c>
      <c r="J23" s="22">
        <f t="shared" si="0"/>
        <v>100.58987222595832</v>
      </c>
      <c r="K23" s="22">
        <f t="shared" si="1"/>
        <v>152.30449999999999</v>
      </c>
      <c r="L23" s="22">
        <f t="shared" si="2"/>
        <v>99.16030407740152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1821711.52</v>
      </c>
      <c r="H24" s="62">
        <f>H25+H31</f>
        <v>1821211.52</v>
      </c>
      <c r="I24" s="62">
        <v>0</v>
      </c>
      <c r="J24" s="66">
        <f t="shared" si="0"/>
        <v>62.709518760757312</v>
      </c>
      <c r="K24" s="66">
        <f t="shared" si="1"/>
        <v>62.692307056798626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721613.91</v>
      </c>
      <c r="H25" s="29">
        <f>SUM(H26:H30)</f>
        <v>721613.91</v>
      </c>
      <c r="I25" s="29">
        <v>0</v>
      </c>
      <c r="J25" s="22">
        <f t="shared" si="0"/>
        <v>80.001542128603106</v>
      </c>
      <c r="K25" s="22">
        <f t="shared" si="1"/>
        <v>80.001542128603106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>
        <v>530365.37</v>
      </c>
      <c r="H26" s="29">
        <v>530365.37</v>
      </c>
      <c r="I26" s="29">
        <v>0</v>
      </c>
      <c r="J26" s="22">
        <f t="shared" si="0"/>
        <v>69.693215505913273</v>
      </c>
      <c r="K26" s="22">
        <f t="shared" si="1"/>
        <v>69.693215505913273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191248.54</v>
      </c>
      <c r="H28" s="29">
        <v>191248.54</v>
      </c>
      <c r="I28" s="29">
        <v>0</v>
      </c>
      <c r="J28" s="22">
        <f t="shared" si="0"/>
        <v>135.63726241134754</v>
      </c>
      <c r="K28" s="22">
        <f t="shared" si="1"/>
        <v>135.63726241134754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f>G32+G33+G35+G34</f>
        <v>1100097.6100000001</v>
      </c>
      <c r="H31" s="29">
        <f>H32+H33+H35+H34</f>
        <v>1099597.6100000001</v>
      </c>
      <c r="I31" s="29">
        <v>500</v>
      </c>
      <c r="J31" s="22">
        <f t="shared" si="0"/>
        <v>54.922496754867701</v>
      </c>
      <c r="K31" s="22">
        <f t="shared" si="1"/>
        <v>54.897534198701948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1080718.58</v>
      </c>
      <c r="H32" s="29">
        <v>1080718.58</v>
      </c>
      <c r="I32" s="29">
        <v>0</v>
      </c>
      <c r="J32" s="22">
        <f t="shared" si="0"/>
        <v>53.954996505242136</v>
      </c>
      <c r="K32" s="22">
        <f t="shared" si="1"/>
        <v>53.954996505242136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57" customHeight="1" x14ac:dyDescent="0.25">
      <c r="A34" s="26"/>
      <c r="B34" s="27" t="s">
        <v>19</v>
      </c>
      <c r="C34" s="28" t="s">
        <v>426</v>
      </c>
      <c r="D34" s="29"/>
      <c r="E34" s="29"/>
      <c r="F34" s="29"/>
      <c r="G34" s="29">
        <v>1000</v>
      </c>
      <c r="H34" s="29">
        <v>500</v>
      </c>
      <c r="I34" s="29">
        <v>500</v>
      </c>
      <c r="J34" s="22"/>
      <c r="K34" s="22"/>
      <c r="L34" s="22"/>
      <c r="M34" s="7"/>
    </row>
    <row r="35" spans="1:13" ht="57" customHeight="1" x14ac:dyDescent="0.25">
      <c r="A35" s="26" t="s">
        <v>425</v>
      </c>
      <c r="B35" s="27" t="s">
        <v>19</v>
      </c>
      <c r="C35" s="28" t="s">
        <v>422</v>
      </c>
      <c r="D35" s="29" t="s">
        <v>21</v>
      </c>
      <c r="E35" s="29" t="s">
        <v>21</v>
      </c>
      <c r="F35" s="29" t="s">
        <v>21</v>
      </c>
      <c r="G35" s="29">
        <v>18333</v>
      </c>
      <c r="H35" s="29">
        <v>18333</v>
      </c>
      <c r="I35" s="29"/>
      <c r="J35" s="22" t="e">
        <f t="shared" si="0"/>
        <v>#VALUE!</v>
      </c>
      <c r="K35" s="22" t="e">
        <f t="shared" si="1"/>
        <v>#VALUE!</v>
      </c>
      <c r="L35" s="22"/>
      <c r="M35" s="7"/>
    </row>
    <row r="36" spans="1:13" ht="15" customHeight="1" x14ac:dyDescent="0.25">
      <c r="A36" s="59" t="s">
        <v>56</v>
      </c>
      <c r="B36" s="60" t="s">
        <v>19</v>
      </c>
      <c r="C36" s="61" t="s">
        <v>57</v>
      </c>
      <c r="D36" s="62">
        <f>D37+D39+D43</f>
        <v>1934200</v>
      </c>
      <c r="E36" s="62"/>
      <c r="F36" s="62">
        <f>F37+F39+F43</f>
        <v>1934200</v>
      </c>
      <c r="G36" s="62">
        <f>G37+G39+G43</f>
        <v>528384.41</v>
      </c>
      <c r="H36" s="62"/>
      <c r="I36" s="62">
        <f>I37+I39+I43</f>
        <v>528384.41</v>
      </c>
      <c r="J36" s="66">
        <f t="shared" si="0"/>
        <v>27.317982111467277</v>
      </c>
      <c r="K36" s="66" t="e">
        <f t="shared" si="1"/>
        <v>#DIV/0!</v>
      </c>
      <c r="L36" s="66">
        <f t="shared" si="2"/>
        <v>27.317982111467277</v>
      </c>
      <c r="M36" s="7"/>
    </row>
    <row r="37" spans="1:13" ht="15" customHeight="1" x14ac:dyDescent="0.25">
      <c r="A37" s="26" t="s">
        <v>58</v>
      </c>
      <c r="B37" s="27" t="s">
        <v>19</v>
      </c>
      <c r="C37" s="28" t="s">
        <v>59</v>
      </c>
      <c r="D37" s="29">
        <v>600000</v>
      </c>
      <c r="E37" s="29" t="s">
        <v>21</v>
      </c>
      <c r="F37" s="29">
        <v>600000</v>
      </c>
      <c r="G37" s="29">
        <v>149746.09</v>
      </c>
      <c r="H37" s="29" t="s">
        <v>21</v>
      </c>
      <c r="I37" s="29">
        <v>149746.09</v>
      </c>
      <c r="J37" s="22">
        <f t="shared" si="0"/>
        <v>24.957681666666666</v>
      </c>
      <c r="K37" s="22" t="e">
        <f t="shared" si="1"/>
        <v>#VALUE!</v>
      </c>
      <c r="L37" s="22">
        <f t="shared" si="2"/>
        <v>24.957681666666666</v>
      </c>
      <c r="M37" s="7"/>
    </row>
    <row r="38" spans="1:13" ht="74.25" customHeight="1" x14ac:dyDescent="0.25">
      <c r="A38" s="26" t="s">
        <v>60</v>
      </c>
      <c r="B38" s="27" t="s">
        <v>19</v>
      </c>
      <c r="C38" s="28" t="s">
        <v>400</v>
      </c>
      <c r="D38" s="29">
        <v>600000</v>
      </c>
      <c r="E38" s="29" t="s">
        <v>21</v>
      </c>
      <c r="F38" s="29">
        <v>600000</v>
      </c>
      <c r="G38" s="29">
        <v>149746.09</v>
      </c>
      <c r="H38" s="29" t="s">
        <v>21</v>
      </c>
      <c r="I38" s="29">
        <v>149746.09</v>
      </c>
      <c r="J38" s="22">
        <f t="shared" si="0"/>
        <v>24.957681666666666</v>
      </c>
      <c r="K38" s="22" t="e">
        <f t="shared" si="1"/>
        <v>#VALUE!</v>
      </c>
      <c r="L38" s="22">
        <f t="shared" si="2"/>
        <v>24.957681666666666</v>
      </c>
      <c r="M38" s="7"/>
    </row>
    <row r="39" spans="1:13" ht="15" customHeight="1" x14ac:dyDescent="0.25">
      <c r="A39" s="26" t="s">
        <v>61</v>
      </c>
      <c r="B39" s="27" t="s">
        <v>19</v>
      </c>
      <c r="C39" s="28" t="s">
        <v>62</v>
      </c>
      <c r="D39" s="29">
        <f>D40+D43+D42+D41</f>
        <v>1104200</v>
      </c>
      <c r="E39" s="29"/>
      <c r="F39" s="29">
        <f>F40+F43+F42+F41</f>
        <v>1104200</v>
      </c>
      <c r="G39" s="29">
        <f>G40+G43+G42+G41</f>
        <v>351438.32</v>
      </c>
      <c r="H39" s="29"/>
      <c r="I39" s="29">
        <f>I40+I43+I42+I41</f>
        <v>351438.32</v>
      </c>
      <c r="J39" s="22">
        <f t="shared" si="0"/>
        <v>31.827415323310994</v>
      </c>
      <c r="K39" s="22" t="e">
        <f t="shared" si="1"/>
        <v>#DIV/0!</v>
      </c>
      <c r="L39" s="22">
        <f t="shared" si="2"/>
        <v>31.827415323310994</v>
      </c>
      <c r="M39" s="7"/>
    </row>
    <row r="40" spans="1:13" ht="15.75" customHeight="1" x14ac:dyDescent="0.25">
      <c r="A40" s="26" t="s">
        <v>63</v>
      </c>
      <c r="B40" s="27" t="s">
        <v>19</v>
      </c>
      <c r="C40" s="28" t="s">
        <v>64</v>
      </c>
      <c r="D40" s="29"/>
      <c r="E40" s="29" t="s">
        <v>21</v>
      </c>
      <c r="F40" s="29"/>
      <c r="G40" s="29"/>
      <c r="H40" s="29" t="s">
        <v>21</v>
      </c>
      <c r="I40" s="29"/>
      <c r="J40" s="22" t="e">
        <f t="shared" si="0"/>
        <v>#DIV/0!</v>
      </c>
      <c r="K40" s="22" t="e">
        <f t="shared" si="1"/>
        <v>#VALUE!</v>
      </c>
      <c r="L40" s="22" t="e">
        <f t="shared" si="2"/>
        <v>#DIV/0!</v>
      </c>
      <c r="M40" s="7"/>
    </row>
    <row r="41" spans="1:13" ht="62.25" customHeight="1" x14ac:dyDescent="0.25">
      <c r="A41" s="26" t="s">
        <v>65</v>
      </c>
      <c r="B41" s="27" t="s">
        <v>19</v>
      </c>
      <c r="C41" s="28" t="s">
        <v>402</v>
      </c>
      <c r="D41" s="29">
        <v>874200</v>
      </c>
      <c r="E41" s="29" t="s">
        <v>21</v>
      </c>
      <c r="F41" s="29">
        <v>874200</v>
      </c>
      <c r="G41" s="29">
        <v>324238.32</v>
      </c>
      <c r="H41" s="29" t="s">
        <v>21</v>
      </c>
      <c r="I41" s="29">
        <v>324238.32</v>
      </c>
      <c r="J41" s="22">
        <f t="shared" si="0"/>
        <v>37.089718599862728</v>
      </c>
      <c r="K41" s="22" t="e">
        <f t="shared" si="1"/>
        <v>#VALUE!</v>
      </c>
      <c r="L41" s="22">
        <f t="shared" si="2"/>
        <v>37.089718599862728</v>
      </c>
      <c r="M41" s="7"/>
    </row>
    <row r="42" spans="1:13" ht="62.25" customHeight="1" x14ac:dyDescent="0.25">
      <c r="A42" s="26"/>
      <c r="B42" s="27" t="s">
        <v>19</v>
      </c>
      <c r="C42" s="28" t="s">
        <v>409</v>
      </c>
      <c r="D42" s="29"/>
      <c r="E42" s="29"/>
      <c r="F42" s="29"/>
      <c r="G42" s="29"/>
      <c r="H42" s="29"/>
      <c r="I42" s="29"/>
      <c r="J42" s="22" t="e">
        <f t="shared" si="0"/>
        <v>#DIV/0!</v>
      </c>
      <c r="K42" s="22"/>
      <c r="L42" s="22"/>
      <c r="M42" s="7"/>
    </row>
    <row r="43" spans="1:13" ht="15" customHeight="1" x14ac:dyDescent="0.25">
      <c r="A43" s="26" t="s">
        <v>66</v>
      </c>
      <c r="B43" s="27" t="s">
        <v>19</v>
      </c>
      <c r="C43" s="28" t="s">
        <v>67</v>
      </c>
      <c r="D43" s="29">
        <v>230000</v>
      </c>
      <c r="E43" s="29" t="s">
        <v>21</v>
      </c>
      <c r="F43" s="29">
        <v>230000</v>
      </c>
      <c r="G43" s="29">
        <v>27200</v>
      </c>
      <c r="H43" s="29" t="s">
        <v>21</v>
      </c>
      <c r="I43" s="29">
        <v>27200</v>
      </c>
      <c r="J43" s="22">
        <f t="shared" si="0"/>
        <v>11.826086956521738</v>
      </c>
      <c r="K43" s="22" t="e">
        <f t="shared" si="1"/>
        <v>#VALUE!</v>
      </c>
      <c r="L43" s="22">
        <f t="shared" si="2"/>
        <v>11.826086956521738</v>
      </c>
      <c r="M43" s="7"/>
    </row>
    <row r="44" spans="1:13" ht="63" customHeight="1" x14ac:dyDescent="0.25">
      <c r="A44" s="26" t="s">
        <v>68</v>
      </c>
      <c r="B44" s="27" t="s">
        <v>19</v>
      </c>
      <c r="C44" s="28" t="s">
        <v>401</v>
      </c>
      <c r="D44" s="29">
        <v>230000</v>
      </c>
      <c r="E44" s="29" t="s">
        <v>21</v>
      </c>
      <c r="F44" s="29">
        <v>230000</v>
      </c>
      <c r="G44" s="29">
        <v>27200</v>
      </c>
      <c r="H44" s="29" t="s">
        <v>21</v>
      </c>
      <c r="I44" s="29">
        <v>27200</v>
      </c>
      <c r="J44" s="22">
        <f t="shared" si="0"/>
        <v>11.826086956521738</v>
      </c>
      <c r="K44" s="22" t="e">
        <f t="shared" si="1"/>
        <v>#VALUE!</v>
      </c>
      <c r="L44" s="22">
        <f t="shared" si="2"/>
        <v>11.826086956521738</v>
      </c>
      <c r="M44" s="7"/>
    </row>
    <row r="45" spans="1:13" ht="22.5" customHeight="1" x14ac:dyDescent="0.25">
      <c r="A45" s="59" t="s">
        <v>69</v>
      </c>
      <c r="B45" s="60" t="s">
        <v>19</v>
      </c>
      <c r="C45" s="61" t="s">
        <v>70</v>
      </c>
      <c r="D45" s="62">
        <f>D46+D48</f>
        <v>795000</v>
      </c>
      <c r="E45" s="62">
        <f>E46+E48</f>
        <v>795000</v>
      </c>
      <c r="F45" s="62"/>
      <c r="G45" s="62">
        <f>G46+G48</f>
        <v>782536.6</v>
      </c>
      <c r="H45" s="62">
        <f>H46+H48</f>
        <v>782536.6</v>
      </c>
      <c r="I45" s="62" t="s">
        <v>21</v>
      </c>
      <c r="J45" s="66">
        <f t="shared" si="0"/>
        <v>98.432276729559746</v>
      </c>
      <c r="K45" s="66">
        <f t="shared" si="1"/>
        <v>98.432276729559746</v>
      </c>
      <c r="L45" s="66" t="e">
        <f t="shared" si="2"/>
        <v>#VALUE!</v>
      </c>
      <c r="M45" s="7"/>
    </row>
    <row r="46" spans="1:13" ht="44.25" customHeight="1" x14ac:dyDescent="0.25">
      <c r="A46" s="26" t="s">
        <v>71</v>
      </c>
      <c r="B46" s="27" t="s">
        <v>19</v>
      </c>
      <c r="C46" s="28" t="s">
        <v>72</v>
      </c>
      <c r="D46" s="29">
        <v>600000</v>
      </c>
      <c r="E46" s="29">
        <v>600000</v>
      </c>
      <c r="F46" s="29" t="s">
        <v>21</v>
      </c>
      <c r="G46" s="29">
        <v>587536.6</v>
      </c>
      <c r="H46" s="29">
        <v>587536.6</v>
      </c>
      <c r="I46" s="29" t="s">
        <v>21</v>
      </c>
      <c r="J46" s="22">
        <f t="shared" si="0"/>
        <v>97.922766666666661</v>
      </c>
      <c r="K46" s="22">
        <f t="shared" si="1"/>
        <v>97.922766666666661</v>
      </c>
      <c r="L46" s="22" t="e">
        <f t="shared" si="2"/>
        <v>#VALUE!</v>
      </c>
      <c r="M46" s="7"/>
    </row>
    <row r="47" spans="1:13" ht="78" customHeight="1" x14ac:dyDescent="0.25">
      <c r="A47" s="26" t="s">
        <v>73</v>
      </c>
      <c r="B47" s="27" t="s">
        <v>19</v>
      </c>
      <c r="C47" s="28" t="s">
        <v>74</v>
      </c>
      <c r="D47" s="29">
        <v>600000</v>
      </c>
      <c r="E47" s="29">
        <v>600000</v>
      </c>
      <c r="F47" s="29" t="s">
        <v>21</v>
      </c>
      <c r="G47" s="29">
        <v>587536.6</v>
      </c>
      <c r="H47" s="29">
        <v>587536.6</v>
      </c>
      <c r="I47" s="29" t="s">
        <v>21</v>
      </c>
      <c r="J47" s="22">
        <f t="shared" si="0"/>
        <v>97.922766666666661</v>
      </c>
      <c r="K47" s="22">
        <f t="shared" si="1"/>
        <v>97.922766666666661</v>
      </c>
      <c r="L47" s="22" t="e">
        <f t="shared" si="2"/>
        <v>#VALUE!</v>
      </c>
      <c r="M47" s="7"/>
    </row>
    <row r="48" spans="1:13" ht="62.25" customHeight="1" x14ac:dyDescent="0.25">
      <c r="A48" s="26" t="s">
        <v>75</v>
      </c>
      <c r="B48" s="27" t="s">
        <v>19</v>
      </c>
      <c r="C48" s="28" t="s">
        <v>76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ref="J48:J79" si="7">G48/D48*100</f>
        <v>100</v>
      </c>
      <c r="K48" s="22">
        <f t="shared" ref="K48:K79" si="8">H48/E48*100</f>
        <v>100</v>
      </c>
      <c r="L48" s="22" t="e">
        <f t="shared" ref="L48:L78" si="9">I48/F48*100</f>
        <v>#VALUE!</v>
      </c>
      <c r="M48" s="7"/>
    </row>
    <row r="49" spans="1:13" ht="63.75" customHeight="1" x14ac:dyDescent="0.25">
      <c r="A49" s="26" t="s">
        <v>77</v>
      </c>
      <c r="B49" s="27" t="s">
        <v>19</v>
      </c>
      <c r="C49" s="28" t="s">
        <v>78</v>
      </c>
      <c r="D49" s="29">
        <v>195000</v>
      </c>
      <c r="E49" s="29">
        <v>195000</v>
      </c>
      <c r="F49" s="29" t="s">
        <v>21</v>
      </c>
      <c r="G49" s="29">
        <v>195000</v>
      </c>
      <c r="H49" s="29">
        <v>195000</v>
      </c>
      <c r="I49" s="29" t="s">
        <v>21</v>
      </c>
      <c r="J49" s="22">
        <f t="shared" si="7"/>
        <v>100</v>
      </c>
      <c r="K49" s="22">
        <f t="shared" si="8"/>
        <v>100</v>
      </c>
      <c r="L49" s="22" t="e">
        <f t="shared" si="9"/>
        <v>#VALUE!</v>
      </c>
      <c r="M49" s="7"/>
    </row>
    <row r="50" spans="1:13" ht="76.5" customHeight="1" x14ac:dyDescent="0.25">
      <c r="A50" s="26" t="s">
        <v>79</v>
      </c>
      <c r="B50" s="27" t="s">
        <v>19</v>
      </c>
      <c r="C50" s="28" t="s">
        <v>80</v>
      </c>
      <c r="D50" s="29">
        <v>195000</v>
      </c>
      <c r="E50" s="29">
        <v>195000</v>
      </c>
      <c r="F50" s="29" t="s">
        <v>21</v>
      </c>
      <c r="G50" s="29">
        <v>195000</v>
      </c>
      <c r="H50" s="29">
        <v>195000</v>
      </c>
      <c r="I50" s="29" t="s">
        <v>21</v>
      </c>
      <c r="J50" s="22">
        <f t="shared" si="7"/>
        <v>100</v>
      </c>
      <c r="K50" s="22">
        <f t="shared" si="8"/>
        <v>100</v>
      </c>
      <c r="L50" s="22" t="e">
        <f t="shared" si="9"/>
        <v>#VALUE!</v>
      </c>
      <c r="M50" s="7"/>
    </row>
    <row r="51" spans="1:13" ht="69.75" customHeight="1" x14ac:dyDescent="0.25">
      <c r="A51" s="59" t="s">
        <v>81</v>
      </c>
      <c r="B51" s="60" t="s">
        <v>19</v>
      </c>
      <c r="C51" s="61" t="s">
        <v>82</v>
      </c>
      <c r="D51" s="62">
        <f t="shared" ref="D51:I51" si="10">D52</f>
        <v>3829200</v>
      </c>
      <c r="E51" s="62">
        <f t="shared" si="10"/>
        <v>1421100</v>
      </c>
      <c r="F51" s="62">
        <f t="shared" si="10"/>
        <v>2408100</v>
      </c>
      <c r="G51" s="62">
        <f t="shared" si="10"/>
        <v>909300.02999999991</v>
      </c>
      <c r="H51" s="62">
        <f t="shared" si="10"/>
        <v>675200.62</v>
      </c>
      <c r="I51" s="62">
        <f t="shared" si="10"/>
        <v>234099.41</v>
      </c>
      <c r="J51" s="66">
        <f t="shared" si="7"/>
        <v>23.74647524287057</v>
      </c>
      <c r="K51" s="66">
        <f t="shared" si="8"/>
        <v>47.51253395257195</v>
      </c>
      <c r="L51" s="66">
        <f t="shared" si="9"/>
        <v>9.7213325858560697</v>
      </c>
      <c r="M51" s="7"/>
    </row>
    <row r="52" spans="1:13" ht="89.25" customHeight="1" x14ac:dyDescent="0.25">
      <c r="A52" s="26" t="s">
        <v>83</v>
      </c>
      <c r="B52" s="27" t="s">
        <v>19</v>
      </c>
      <c r="C52" s="28" t="s">
        <v>84</v>
      </c>
      <c r="D52" s="29">
        <f t="shared" ref="D52:I52" si="11">D56+D53</f>
        <v>3829200</v>
      </c>
      <c r="E52" s="29">
        <f t="shared" si="11"/>
        <v>1421100</v>
      </c>
      <c r="F52" s="29">
        <f t="shared" si="11"/>
        <v>2408100</v>
      </c>
      <c r="G52" s="29">
        <f t="shared" si="11"/>
        <v>909300.02999999991</v>
      </c>
      <c r="H52" s="29">
        <f t="shared" si="11"/>
        <v>675200.62</v>
      </c>
      <c r="I52" s="29">
        <f t="shared" si="11"/>
        <v>234099.41</v>
      </c>
      <c r="J52" s="22">
        <f t="shared" si="7"/>
        <v>23.74647524287057</v>
      </c>
      <c r="K52" s="22">
        <f t="shared" si="8"/>
        <v>47.51253395257195</v>
      </c>
      <c r="L52" s="22">
        <f t="shared" si="9"/>
        <v>9.7213325858560697</v>
      </c>
      <c r="M52" s="7"/>
    </row>
    <row r="53" spans="1:13" ht="63.75" customHeight="1" x14ac:dyDescent="0.25">
      <c r="A53" s="26" t="s">
        <v>85</v>
      </c>
      <c r="B53" s="27" t="s">
        <v>19</v>
      </c>
      <c r="C53" s="28" t="s">
        <v>86</v>
      </c>
      <c r="D53" s="29">
        <f t="shared" ref="D53:I53" si="12">SUM(D54:D55)</f>
        <v>682200</v>
      </c>
      <c r="E53" s="29">
        <f t="shared" si="12"/>
        <v>482600</v>
      </c>
      <c r="F53" s="29">
        <f t="shared" si="12"/>
        <v>199600</v>
      </c>
      <c r="G53" s="29">
        <f t="shared" si="12"/>
        <v>54004.59</v>
      </c>
      <c r="H53" s="29">
        <f t="shared" si="12"/>
        <v>27002.3</v>
      </c>
      <c r="I53" s="29">
        <f t="shared" si="12"/>
        <v>27002.29</v>
      </c>
      <c r="J53" s="22">
        <f t="shared" si="7"/>
        <v>7.9162401055408962</v>
      </c>
      <c r="K53" s="22">
        <f t="shared" si="8"/>
        <v>5.5951719850808121</v>
      </c>
      <c r="L53" s="22">
        <f t="shared" si="9"/>
        <v>13.528201402805612</v>
      </c>
      <c r="M53" s="7"/>
    </row>
    <row r="54" spans="1:13" ht="89.25" customHeight="1" x14ac:dyDescent="0.25">
      <c r="A54" s="26" t="s">
        <v>87</v>
      </c>
      <c r="B54" s="27" t="s">
        <v>19</v>
      </c>
      <c r="C54" s="28" t="s">
        <v>88</v>
      </c>
      <c r="D54" s="29">
        <v>283000</v>
      </c>
      <c r="E54" s="29">
        <v>283000</v>
      </c>
      <c r="F54" s="29" t="s">
        <v>21</v>
      </c>
      <c r="G54" s="29"/>
      <c r="H54" s="29"/>
      <c r="I54" s="29" t="s">
        <v>21</v>
      </c>
      <c r="J54" s="22">
        <f t="shared" si="7"/>
        <v>0</v>
      </c>
      <c r="K54" s="22">
        <f t="shared" si="8"/>
        <v>0</v>
      </c>
      <c r="L54" s="22" t="e">
        <f t="shared" si="9"/>
        <v>#VALUE!</v>
      </c>
      <c r="M54" s="7"/>
    </row>
    <row r="55" spans="1:13" ht="89.25" customHeight="1" x14ac:dyDescent="0.25">
      <c r="A55" s="26" t="s">
        <v>89</v>
      </c>
      <c r="B55" s="27" t="s">
        <v>19</v>
      </c>
      <c r="C55" s="28" t="s">
        <v>90</v>
      </c>
      <c r="D55" s="29">
        <v>399200</v>
      </c>
      <c r="E55" s="29">
        <v>199600</v>
      </c>
      <c r="F55" s="29">
        <v>199600</v>
      </c>
      <c r="G55" s="29">
        <v>54004.59</v>
      </c>
      <c r="H55" s="29">
        <v>27002.3</v>
      </c>
      <c r="I55" s="29">
        <v>27002.29</v>
      </c>
      <c r="J55" s="22">
        <f t="shared" si="7"/>
        <v>13.52820390781563</v>
      </c>
      <c r="K55" s="22">
        <f t="shared" si="8"/>
        <v>13.52820641282565</v>
      </c>
      <c r="L55" s="22">
        <f t="shared" si="9"/>
        <v>13.528201402805612</v>
      </c>
      <c r="M55" s="7"/>
    </row>
    <row r="56" spans="1:13" ht="89.25" customHeight="1" x14ac:dyDescent="0.25">
      <c r="A56" s="26" t="s">
        <v>91</v>
      </c>
      <c r="B56" s="27" t="s">
        <v>19</v>
      </c>
      <c r="C56" s="28" t="s">
        <v>92</v>
      </c>
      <c r="D56" s="29">
        <f t="shared" ref="D56:I56" si="13">SUM(D57:D58)</f>
        <v>3147000</v>
      </c>
      <c r="E56" s="29">
        <f t="shared" si="13"/>
        <v>938500</v>
      </c>
      <c r="F56" s="29">
        <f t="shared" si="13"/>
        <v>2208500</v>
      </c>
      <c r="G56" s="29">
        <f t="shared" si="13"/>
        <v>855295.44</v>
      </c>
      <c r="H56" s="29">
        <f t="shared" si="13"/>
        <v>648198.31999999995</v>
      </c>
      <c r="I56" s="29">
        <f t="shared" si="13"/>
        <v>207097.12</v>
      </c>
      <c r="J56" s="22">
        <f t="shared" si="7"/>
        <v>27.178120114394659</v>
      </c>
      <c r="K56" s="22">
        <f t="shared" si="8"/>
        <v>69.0674821523708</v>
      </c>
      <c r="L56" s="22">
        <f t="shared" si="9"/>
        <v>9.3772750735793533</v>
      </c>
      <c r="M56" s="7"/>
    </row>
    <row r="57" spans="1:13" ht="76.5" customHeight="1" x14ac:dyDescent="0.25">
      <c r="A57" s="26" t="s">
        <v>93</v>
      </c>
      <c r="B57" s="27" t="s">
        <v>19</v>
      </c>
      <c r="C57" s="28" t="s">
        <v>94</v>
      </c>
      <c r="D57" s="29">
        <v>938500</v>
      </c>
      <c r="E57" s="29">
        <v>938500</v>
      </c>
      <c r="F57" s="29" t="s">
        <v>21</v>
      </c>
      <c r="G57" s="29">
        <v>648198.31999999995</v>
      </c>
      <c r="H57" s="29">
        <v>648198.31999999995</v>
      </c>
      <c r="I57" s="29" t="s">
        <v>21</v>
      </c>
      <c r="J57" s="22">
        <f t="shared" si="7"/>
        <v>69.0674821523708</v>
      </c>
      <c r="K57" s="22">
        <f t="shared" si="8"/>
        <v>69.0674821523708</v>
      </c>
      <c r="L57" s="22" t="e">
        <f t="shared" si="9"/>
        <v>#VALUE!</v>
      </c>
      <c r="M57" s="7"/>
    </row>
    <row r="58" spans="1:13" ht="76.5" customHeight="1" x14ac:dyDescent="0.25">
      <c r="A58" s="26" t="s">
        <v>95</v>
      </c>
      <c r="B58" s="27" t="s">
        <v>19</v>
      </c>
      <c r="C58" s="28" t="s">
        <v>413</v>
      </c>
      <c r="D58" s="29">
        <v>2208500</v>
      </c>
      <c r="E58" s="29" t="s">
        <v>21</v>
      </c>
      <c r="F58" s="29">
        <v>2208500</v>
      </c>
      <c r="G58" s="29">
        <v>207097.12</v>
      </c>
      <c r="H58" s="29" t="s">
        <v>21</v>
      </c>
      <c r="I58" s="29">
        <v>207097.12</v>
      </c>
      <c r="J58" s="22">
        <f t="shared" si="7"/>
        <v>9.3772750735793533</v>
      </c>
      <c r="K58" s="22" t="e">
        <f t="shared" si="8"/>
        <v>#VALUE!</v>
      </c>
      <c r="L58" s="22">
        <f t="shared" si="9"/>
        <v>9.3772750735793533</v>
      </c>
      <c r="M58" s="7"/>
    </row>
    <row r="59" spans="1:13" ht="25.5" customHeight="1" x14ac:dyDescent="0.25">
      <c r="A59" s="59" t="s">
        <v>96</v>
      </c>
      <c r="B59" s="60" t="s">
        <v>19</v>
      </c>
      <c r="C59" s="61" t="s">
        <v>97</v>
      </c>
      <c r="D59" s="62">
        <f>D60</f>
        <v>60000</v>
      </c>
      <c r="E59" s="62">
        <f>E60</f>
        <v>60000</v>
      </c>
      <c r="F59" s="62"/>
      <c r="G59" s="62">
        <f>G60</f>
        <v>47343.329999999994</v>
      </c>
      <c r="H59" s="62">
        <f>H60</f>
        <v>47343.329999999994</v>
      </c>
      <c r="I59" s="62" t="s">
        <v>21</v>
      </c>
      <c r="J59" s="66">
        <f t="shared" si="7"/>
        <v>78.905549999999991</v>
      </c>
      <c r="K59" s="66">
        <f t="shared" si="8"/>
        <v>78.905549999999991</v>
      </c>
      <c r="L59" s="66" t="e">
        <f t="shared" si="9"/>
        <v>#VALUE!</v>
      </c>
      <c r="M59" s="7"/>
    </row>
    <row r="60" spans="1:13" ht="25.5" customHeight="1" x14ac:dyDescent="0.25">
      <c r="A60" s="26" t="s">
        <v>98</v>
      </c>
      <c r="B60" s="27" t="s">
        <v>19</v>
      </c>
      <c r="C60" s="28" t="s">
        <v>99</v>
      </c>
      <c r="D60" s="29">
        <f>SUM(D61:D64)</f>
        <v>60000</v>
      </c>
      <c r="E60" s="29">
        <f>SUM(E61:E64)</f>
        <v>60000</v>
      </c>
      <c r="F60" s="29"/>
      <c r="G60" s="29">
        <f>SUM(G61:G64)</f>
        <v>47343.329999999994</v>
      </c>
      <c r="H60" s="29">
        <f>SUM(H61:H64)</f>
        <v>47343.329999999994</v>
      </c>
      <c r="I60" s="29" t="s">
        <v>21</v>
      </c>
      <c r="J60" s="22">
        <f t="shared" si="7"/>
        <v>78.905549999999991</v>
      </c>
      <c r="K60" s="22">
        <f t="shared" si="8"/>
        <v>78.905549999999991</v>
      </c>
      <c r="L60" s="22" t="e">
        <f t="shared" si="9"/>
        <v>#VALUE!</v>
      </c>
      <c r="M60" s="7"/>
    </row>
    <row r="61" spans="1:13" ht="25.5" customHeight="1" x14ac:dyDescent="0.25">
      <c r="A61" s="26" t="s">
        <v>100</v>
      </c>
      <c r="B61" s="27" t="s">
        <v>19</v>
      </c>
      <c r="C61" s="28" t="s">
        <v>101</v>
      </c>
      <c r="D61" s="29">
        <v>30000</v>
      </c>
      <c r="E61" s="29">
        <v>30000</v>
      </c>
      <c r="F61" s="29" t="s">
        <v>21</v>
      </c>
      <c r="G61" s="29">
        <v>42705.07</v>
      </c>
      <c r="H61" s="29">
        <v>42705.07</v>
      </c>
      <c r="I61" s="29" t="s">
        <v>21</v>
      </c>
      <c r="J61" s="22">
        <f t="shared" si="7"/>
        <v>142.35023333333334</v>
      </c>
      <c r="K61" s="22">
        <f t="shared" si="8"/>
        <v>142.35023333333334</v>
      </c>
      <c r="L61" s="22" t="e">
        <f t="shared" si="9"/>
        <v>#VALUE!</v>
      </c>
      <c r="M61" s="7"/>
    </row>
    <row r="62" spans="1:13" ht="25.5" customHeight="1" x14ac:dyDescent="0.25">
      <c r="A62" s="26" t="s">
        <v>102</v>
      </c>
      <c r="B62" s="27" t="s">
        <v>19</v>
      </c>
      <c r="C62" s="28" t="s">
        <v>103</v>
      </c>
      <c r="D62" s="29"/>
      <c r="E62" s="29"/>
      <c r="F62" s="29" t="s">
        <v>21</v>
      </c>
      <c r="G62" s="29"/>
      <c r="H62" s="29"/>
      <c r="I62" s="29" t="s">
        <v>21</v>
      </c>
      <c r="J62" s="22" t="e">
        <f t="shared" si="7"/>
        <v>#DIV/0!</v>
      </c>
      <c r="K62" s="22" t="e">
        <f t="shared" si="8"/>
        <v>#DIV/0!</v>
      </c>
      <c r="L62" s="22" t="e">
        <f t="shared" si="9"/>
        <v>#VALUE!</v>
      </c>
      <c r="M62" s="7"/>
    </row>
    <row r="63" spans="1:13" ht="25.5" customHeight="1" x14ac:dyDescent="0.25">
      <c r="A63" s="26" t="s">
        <v>104</v>
      </c>
      <c r="B63" s="27" t="s">
        <v>19</v>
      </c>
      <c r="C63" s="28" t="s">
        <v>105</v>
      </c>
      <c r="D63" s="29">
        <v>500</v>
      </c>
      <c r="E63" s="29">
        <v>500</v>
      </c>
      <c r="F63" s="29" t="s">
        <v>21</v>
      </c>
      <c r="G63" s="29">
        <v>699.7</v>
      </c>
      <c r="H63" s="29">
        <v>699.7</v>
      </c>
      <c r="I63" s="29" t="s">
        <v>21</v>
      </c>
      <c r="J63" s="22">
        <f t="shared" si="7"/>
        <v>139.94000000000003</v>
      </c>
      <c r="K63" s="22">
        <f t="shared" si="8"/>
        <v>139.94000000000003</v>
      </c>
      <c r="L63" s="22" t="e">
        <f t="shared" si="9"/>
        <v>#VALUE!</v>
      </c>
      <c r="M63" s="7"/>
    </row>
    <row r="64" spans="1:13" ht="25.5" customHeight="1" x14ac:dyDescent="0.25">
      <c r="A64" s="26" t="s">
        <v>106</v>
      </c>
      <c r="B64" s="27" t="s">
        <v>19</v>
      </c>
      <c r="C64" s="28" t="s">
        <v>107</v>
      </c>
      <c r="D64" s="29">
        <v>29500</v>
      </c>
      <c r="E64" s="29">
        <v>29500</v>
      </c>
      <c r="F64" s="29" t="s">
        <v>21</v>
      </c>
      <c r="G64" s="29">
        <v>3938.56</v>
      </c>
      <c r="H64" s="29">
        <v>3938.56</v>
      </c>
      <c r="I64" s="29" t="s">
        <v>21</v>
      </c>
      <c r="J64" s="22">
        <f t="shared" si="7"/>
        <v>13.351050847457627</v>
      </c>
      <c r="K64" s="22">
        <f t="shared" si="8"/>
        <v>13.351050847457627</v>
      </c>
      <c r="L64" s="22" t="e">
        <f t="shared" si="9"/>
        <v>#VALUE!</v>
      </c>
      <c r="M64" s="7"/>
    </row>
    <row r="65" spans="1:13" ht="25.5" customHeight="1" x14ac:dyDescent="0.25">
      <c r="A65" s="59" t="s">
        <v>108</v>
      </c>
      <c r="B65" s="60" t="s">
        <v>19</v>
      </c>
      <c r="C65" s="61" t="s">
        <v>109</v>
      </c>
      <c r="D65" s="62">
        <f>D66+D69</f>
        <v>7477000</v>
      </c>
      <c r="E65" s="62">
        <f>E66+E69</f>
        <v>7477000</v>
      </c>
      <c r="F65" s="62"/>
      <c r="G65" s="62">
        <f>G66+G69</f>
        <v>6445175.5500000007</v>
      </c>
      <c r="H65" s="62">
        <f>H66+H69</f>
        <v>6445175.5500000007</v>
      </c>
      <c r="I65" s="62" t="s">
        <v>21</v>
      </c>
      <c r="J65" s="66">
        <f t="shared" si="7"/>
        <v>86.200020730239416</v>
      </c>
      <c r="K65" s="66">
        <f t="shared" si="8"/>
        <v>86.200020730239416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ref="D66:H67" si="14">D67</f>
        <v>6410000</v>
      </c>
      <c r="E66" s="29">
        <f t="shared" si="14"/>
        <v>6410000</v>
      </c>
      <c r="F66" s="29"/>
      <c r="G66" s="29">
        <f t="shared" si="14"/>
        <v>5397075.7300000004</v>
      </c>
      <c r="H66" s="29">
        <f t="shared" si="14"/>
        <v>5397075.7300000004</v>
      </c>
      <c r="I66" s="29" t="s">
        <v>21</v>
      </c>
      <c r="J66" s="22">
        <f t="shared" si="7"/>
        <v>84.197749297971924</v>
      </c>
      <c r="K66" s="22">
        <f t="shared" si="8"/>
        <v>84.197749297971924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6410000</v>
      </c>
      <c r="E67" s="29">
        <f t="shared" si="14"/>
        <v>6410000</v>
      </c>
      <c r="F67" s="29"/>
      <c r="G67" s="29">
        <f t="shared" si="14"/>
        <v>5397075.7300000004</v>
      </c>
      <c r="H67" s="29">
        <f t="shared" si="14"/>
        <v>5397075.7300000004</v>
      </c>
      <c r="I67" s="29" t="s">
        <v>21</v>
      </c>
      <c r="J67" s="22">
        <f t="shared" si="7"/>
        <v>84.197749297971924</v>
      </c>
      <c r="K67" s="22">
        <f t="shared" si="8"/>
        <v>84.197749297971924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6410000</v>
      </c>
      <c r="E68" s="29">
        <v>6410000</v>
      </c>
      <c r="F68" s="29"/>
      <c r="G68" s="29">
        <v>5397075.7300000004</v>
      </c>
      <c r="H68" s="29">
        <v>5397075.7300000004</v>
      </c>
      <c r="I68" s="29" t="s">
        <v>21</v>
      </c>
      <c r="J68" s="22">
        <f t="shared" si="7"/>
        <v>84.197749297971924</v>
      </c>
      <c r="K68" s="22">
        <f t="shared" si="8"/>
        <v>84.197749297971924</v>
      </c>
      <c r="L68" s="22" t="e">
        <f t="shared" si="9"/>
        <v>#VALUE!</v>
      </c>
      <c r="M68" s="7"/>
    </row>
    <row r="69" spans="1:13" ht="44.25" customHeight="1" x14ac:dyDescent="0.25">
      <c r="A69" s="26" t="s">
        <v>417</v>
      </c>
      <c r="B69" s="27" t="s">
        <v>19</v>
      </c>
      <c r="C69" s="28" t="s">
        <v>418</v>
      </c>
      <c r="D69" s="29">
        <v>1067000</v>
      </c>
      <c r="E69" s="29">
        <v>1067000</v>
      </c>
      <c r="F69" s="29"/>
      <c r="G69" s="29">
        <v>1048099.82</v>
      </c>
      <c r="H69" s="29">
        <v>1048099.82</v>
      </c>
      <c r="I69" s="29"/>
      <c r="J69" s="22">
        <f t="shared" si="7"/>
        <v>98.228661668228682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0</v>
      </c>
      <c r="E70" s="62">
        <f t="shared" si="15"/>
        <v>0</v>
      </c>
      <c r="F70" s="62"/>
      <c r="G70" s="62">
        <f t="shared" ref="G70:H72" si="16">G71</f>
        <v>207900</v>
      </c>
      <c r="H70" s="62">
        <f t="shared" si="16"/>
        <v>207900</v>
      </c>
      <c r="I70" s="62" t="s">
        <v>21</v>
      </c>
      <c r="J70" s="66" t="e">
        <f t="shared" si="7"/>
        <v>#DIV/0!</v>
      </c>
      <c r="K70" s="66" t="e">
        <f t="shared" si="8"/>
        <v>#DIV/0!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0</v>
      </c>
      <c r="E71" s="29">
        <f t="shared" si="15"/>
        <v>0</v>
      </c>
      <c r="F71" s="29"/>
      <c r="G71" s="29">
        <f t="shared" si="16"/>
        <v>207900</v>
      </c>
      <c r="H71" s="29">
        <f t="shared" si="16"/>
        <v>207900</v>
      </c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0</v>
      </c>
      <c r="E72" s="29">
        <f t="shared" si="15"/>
        <v>0</v>
      </c>
      <c r="F72" s="29"/>
      <c r="G72" s="29">
        <f t="shared" si="16"/>
        <v>207900</v>
      </c>
      <c r="H72" s="29">
        <f t="shared" si="16"/>
        <v>207900</v>
      </c>
      <c r="I72" s="29" t="s">
        <v>21</v>
      </c>
      <c r="J72" s="22" t="e">
        <f t="shared" si="7"/>
        <v>#DIV/0!</v>
      </c>
      <c r="K72" s="22" t="e">
        <f t="shared" si="8"/>
        <v>#DIV/0!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/>
      <c r="E73" s="29"/>
      <c r="F73" s="29"/>
      <c r="G73" s="29">
        <v>207900</v>
      </c>
      <c r="H73" s="29">
        <v>207900</v>
      </c>
      <c r="I73" s="29" t="s">
        <v>21</v>
      </c>
      <c r="J73" s="22" t="e">
        <f t="shared" si="7"/>
        <v>#DIV/0!</v>
      </c>
      <c r="K73" s="22" t="e">
        <f t="shared" si="8"/>
        <v>#DIV/0!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SUM(D75:D86)</f>
        <v>1225000</v>
      </c>
      <c r="E74" s="62">
        <f>SUM(E75:E86)</f>
        <v>1225000</v>
      </c>
      <c r="F74" s="62"/>
      <c r="G74" s="62">
        <f>SUM(G75:G86)</f>
        <v>681091.75</v>
      </c>
      <c r="H74" s="62">
        <f>SUM(H75:H86)</f>
        <v>678091.75</v>
      </c>
      <c r="I74" s="62">
        <f>SUM(I75:I86)</f>
        <v>3000</v>
      </c>
      <c r="J74" s="66">
        <f t="shared" si="7"/>
        <v>55.599326530612245</v>
      </c>
      <c r="K74" s="66">
        <f t="shared" si="8"/>
        <v>55.354428571428571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2000</v>
      </c>
      <c r="E75" s="29">
        <v>2000</v>
      </c>
      <c r="F75" s="29" t="s">
        <v>21</v>
      </c>
      <c r="G75" s="29">
        <v>1236</v>
      </c>
      <c r="H75" s="29">
        <v>1236</v>
      </c>
      <c r="I75" s="29" t="s">
        <v>21</v>
      </c>
      <c r="J75" s="22">
        <f t="shared" si="7"/>
        <v>61.8</v>
      </c>
      <c r="K75" s="22">
        <f t="shared" si="8"/>
        <v>61.8</v>
      </c>
      <c r="L75" s="22" t="e">
        <f t="shared" si="9"/>
        <v>#VALUE!</v>
      </c>
      <c r="M75" s="7"/>
    </row>
    <row r="76" spans="1:13" ht="76.5" customHeight="1" x14ac:dyDescent="0.25">
      <c r="A76" s="26" t="s">
        <v>367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281000</v>
      </c>
      <c r="E77" s="29">
        <v>281000</v>
      </c>
      <c r="F77" s="29" t="s">
        <v>21</v>
      </c>
      <c r="G77" s="29">
        <v>112398.08</v>
      </c>
      <c r="H77" s="29">
        <v>112398.08</v>
      </c>
      <c r="I77" s="29" t="s">
        <v>21</v>
      </c>
      <c r="J77" s="22">
        <f t="shared" si="7"/>
        <v>39.999316725978652</v>
      </c>
      <c r="K77" s="22">
        <f t="shared" si="8"/>
        <v>39.999316725978652</v>
      </c>
      <c r="L77" s="22" t="e">
        <f t="shared" si="9"/>
        <v>#VALUE!</v>
      </c>
      <c r="M77" s="7"/>
    </row>
    <row r="78" spans="1:13" ht="38.25" customHeight="1" x14ac:dyDescent="0.25">
      <c r="A78" s="26" t="s">
        <v>130</v>
      </c>
      <c r="B78" s="27" t="s">
        <v>19</v>
      </c>
      <c r="C78" s="28" t="s">
        <v>131</v>
      </c>
      <c r="D78" s="29">
        <v>12000</v>
      </c>
      <c r="E78" s="29">
        <v>12000</v>
      </c>
      <c r="F78" s="29" t="s">
        <v>21</v>
      </c>
      <c r="G78" s="29">
        <v>19500</v>
      </c>
      <c r="H78" s="29">
        <v>19500</v>
      </c>
      <c r="I78" s="29" t="s">
        <v>21</v>
      </c>
      <c r="J78" s="22">
        <f t="shared" si="7"/>
        <v>162.5</v>
      </c>
      <c r="K78" s="22">
        <f t="shared" si="8"/>
        <v>162.5</v>
      </c>
      <c r="L78" s="22" t="e">
        <f t="shared" si="9"/>
        <v>#VALUE!</v>
      </c>
      <c r="M78" s="7"/>
    </row>
    <row r="79" spans="1:13" ht="63.75" customHeight="1" x14ac:dyDescent="0.25">
      <c r="A79" s="26" t="s">
        <v>132</v>
      </c>
      <c r="B79" s="27" t="s">
        <v>19</v>
      </c>
      <c r="C79" s="28" t="s">
        <v>133</v>
      </c>
      <c r="D79" s="29">
        <v>2000</v>
      </c>
      <c r="E79" s="29">
        <v>2000</v>
      </c>
      <c r="F79" s="29"/>
      <c r="G79" s="29">
        <v>500</v>
      </c>
      <c r="H79" s="29">
        <v>500</v>
      </c>
      <c r="I79" s="29" t="s">
        <v>21</v>
      </c>
      <c r="J79" s="29">
        <f t="shared" si="7"/>
        <v>25</v>
      </c>
      <c r="K79" s="29">
        <f t="shared" si="8"/>
        <v>25</v>
      </c>
      <c r="L79" s="29"/>
      <c r="M79" s="7"/>
    </row>
    <row r="80" spans="1:13" ht="53.25" customHeight="1" x14ac:dyDescent="0.25">
      <c r="A80" s="26" t="s">
        <v>134</v>
      </c>
      <c r="B80" s="27" t="s">
        <v>19</v>
      </c>
      <c r="C80" s="28" t="s">
        <v>135</v>
      </c>
      <c r="D80" s="29">
        <v>9000</v>
      </c>
      <c r="E80" s="29">
        <v>9000</v>
      </c>
      <c r="F80" s="29" t="s">
        <v>21</v>
      </c>
      <c r="G80" s="29">
        <v>5000</v>
      </c>
      <c r="H80" s="29">
        <v>5000</v>
      </c>
      <c r="I80" s="29" t="s">
        <v>21</v>
      </c>
      <c r="J80" s="22">
        <f t="shared" ref="J80:L87" si="17">G80/D80*100</f>
        <v>55.555555555555557</v>
      </c>
      <c r="K80" s="22">
        <f t="shared" si="17"/>
        <v>55.555555555555557</v>
      </c>
      <c r="L80" s="22" t="e">
        <f t="shared" si="17"/>
        <v>#VALUE!</v>
      </c>
      <c r="M80" s="7"/>
    </row>
    <row r="81" spans="1:13" ht="56.25" customHeight="1" x14ac:dyDescent="0.25">
      <c r="A81" s="26" t="s">
        <v>427</v>
      </c>
      <c r="B81" s="27" t="s">
        <v>19</v>
      </c>
      <c r="C81" s="28" t="s">
        <v>135</v>
      </c>
      <c r="D81" s="29"/>
      <c r="E81" s="29"/>
      <c r="F81" s="29"/>
      <c r="G81" s="29"/>
      <c r="H81" s="29"/>
      <c r="I81" s="29"/>
      <c r="J81" s="22"/>
      <c r="K81" s="22"/>
      <c r="L81" s="22"/>
      <c r="M81" s="7"/>
    </row>
    <row r="82" spans="1:13" ht="57.75" customHeight="1" x14ac:dyDescent="0.25">
      <c r="A82" s="26" t="s">
        <v>420</v>
      </c>
      <c r="B82" s="27" t="s">
        <v>19</v>
      </c>
      <c r="C82" s="28" t="s">
        <v>421</v>
      </c>
      <c r="D82" s="29"/>
      <c r="E82" s="29"/>
      <c r="F82" s="29"/>
      <c r="G82" s="29">
        <v>15000</v>
      </c>
      <c r="H82" s="29">
        <v>15000</v>
      </c>
      <c r="I82" s="29"/>
      <c r="J82" s="22" t="e">
        <f t="shared" si="17"/>
        <v>#DIV/0!</v>
      </c>
      <c r="K82" s="22"/>
      <c r="L82" s="22"/>
      <c r="M82" s="7"/>
    </row>
    <row r="83" spans="1:13" ht="57.75" customHeight="1" x14ac:dyDescent="0.25">
      <c r="A83" s="26" t="s">
        <v>423</v>
      </c>
      <c r="B83" s="27" t="s">
        <v>19</v>
      </c>
      <c r="C83" s="28" t="s">
        <v>424</v>
      </c>
      <c r="D83" s="29"/>
      <c r="E83" s="29"/>
      <c r="F83" s="29"/>
      <c r="G83" s="29">
        <v>3000</v>
      </c>
      <c r="H83" s="29"/>
      <c r="I83" s="29">
        <v>3000</v>
      </c>
      <c r="J83" s="22" t="e">
        <f t="shared" si="17"/>
        <v>#DIV/0!</v>
      </c>
      <c r="K83" s="22"/>
      <c r="L83" s="22"/>
      <c r="M83" s="7"/>
    </row>
    <row r="84" spans="1:13" ht="63.75" customHeight="1" x14ac:dyDescent="0.25">
      <c r="A84" s="26" t="s">
        <v>136</v>
      </c>
      <c r="B84" s="27" t="s">
        <v>19</v>
      </c>
      <c r="C84" s="28" t="s">
        <v>137</v>
      </c>
      <c r="D84" s="29">
        <v>15000</v>
      </c>
      <c r="E84" s="29">
        <v>15000</v>
      </c>
      <c r="F84" s="29" t="s">
        <v>21</v>
      </c>
      <c r="G84" s="29">
        <v>2000</v>
      </c>
      <c r="H84" s="29">
        <v>2000</v>
      </c>
      <c r="I84" s="29" t="s">
        <v>21</v>
      </c>
      <c r="J84" s="22">
        <f t="shared" si="17"/>
        <v>13.333333333333334</v>
      </c>
      <c r="K84" s="22">
        <f t="shared" si="17"/>
        <v>13.333333333333334</v>
      </c>
      <c r="L84" s="22" t="e">
        <f t="shared" si="17"/>
        <v>#VALUE!</v>
      </c>
      <c r="M84" s="7"/>
    </row>
    <row r="85" spans="1:13" ht="63.75" customHeight="1" x14ac:dyDescent="0.25">
      <c r="A85" s="26" t="s">
        <v>384</v>
      </c>
      <c r="B85" s="27" t="s">
        <v>19</v>
      </c>
      <c r="C85" s="28" t="s">
        <v>385</v>
      </c>
      <c r="D85" s="29"/>
      <c r="E85" s="29"/>
      <c r="F85" s="29"/>
      <c r="G85" s="29"/>
      <c r="H85" s="29"/>
      <c r="I85" s="29"/>
      <c r="J85" s="22"/>
      <c r="K85" s="22"/>
      <c r="L85" s="22"/>
      <c r="M85" s="7"/>
    </row>
    <row r="86" spans="1:13" ht="59.25" customHeight="1" x14ac:dyDescent="0.25">
      <c r="A86" s="26" t="s">
        <v>138</v>
      </c>
      <c r="B86" s="27" t="s">
        <v>19</v>
      </c>
      <c r="C86" s="28" t="s">
        <v>139</v>
      </c>
      <c r="D86" s="29">
        <v>904000</v>
      </c>
      <c r="E86" s="29">
        <v>904000</v>
      </c>
      <c r="F86" s="29" t="s">
        <v>21</v>
      </c>
      <c r="G86" s="29">
        <v>522457.67</v>
      </c>
      <c r="H86" s="29">
        <v>522457.67</v>
      </c>
      <c r="I86" s="29" t="s">
        <v>21</v>
      </c>
      <c r="J86" s="22">
        <f t="shared" si="17"/>
        <v>57.793990044247792</v>
      </c>
      <c r="K86" s="22">
        <f t="shared" si="17"/>
        <v>57.793990044247792</v>
      </c>
      <c r="L86" s="22" t="e">
        <f t="shared" si="17"/>
        <v>#VALUE!</v>
      </c>
      <c r="M86" s="7"/>
    </row>
    <row r="87" spans="1:13" ht="15" customHeight="1" x14ac:dyDescent="0.25">
      <c r="A87" s="59" t="s">
        <v>140</v>
      </c>
      <c r="B87" s="60" t="s">
        <v>19</v>
      </c>
      <c r="C87" s="61" t="s">
        <v>141</v>
      </c>
      <c r="D87" s="62">
        <f t="shared" ref="D87:F87" si="18">D91+D88</f>
        <v>219000</v>
      </c>
      <c r="E87" s="62">
        <f t="shared" si="18"/>
        <v>100000</v>
      </c>
      <c r="F87" s="62">
        <f t="shared" si="18"/>
        <v>119000</v>
      </c>
      <c r="G87" s="62">
        <f>G91+G88+G89+G90</f>
        <v>172678.68000000002</v>
      </c>
      <c r="H87" s="62">
        <f>H91+H88+H89</f>
        <v>4201.41</v>
      </c>
      <c r="I87" s="62">
        <f>I91+I88+I89+I90</f>
        <v>168477.27000000002</v>
      </c>
      <c r="J87" s="66">
        <f t="shared" si="17"/>
        <v>78.848712328767135</v>
      </c>
      <c r="K87" s="66">
        <f t="shared" si="17"/>
        <v>4.2014100000000001</v>
      </c>
      <c r="L87" s="66">
        <f t="shared" si="17"/>
        <v>141.57753781512608</v>
      </c>
      <c r="M87" s="7"/>
    </row>
    <row r="88" spans="1:13" ht="15" customHeight="1" x14ac:dyDescent="0.25">
      <c r="A88" s="26" t="s">
        <v>142</v>
      </c>
      <c r="B88" s="27" t="s">
        <v>19</v>
      </c>
      <c r="C88" s="28" t="s">
        <v>143</v>
      </c>
      <c r="D88" s="29"/>
      <c r="E88" s="29"/>
      <c r="F88" s="29"/>
      <c r="G88" s="29"/>
      <c r="H88" s="29"/>
      <c r="I88" s="29"/>
      <c r="J88" s="29"/>
      <c r="K88" s="29"/>
      <c r="L88" s="29"/>
      <c r="M88" s="7"/>
    </row>
    <row r="89" spans="1:13" ht="15" customHeight="1" x14ac:dyDescent="0.25">
      <c r="A89" s="26" t="s">
        <v>142</v>
      </c>
      <c r="B89" s="27" t="s">
        <v>19</v>
      </c>
      <c r="C89" s="28" t="s">
        <v>395</v>
      </c>
      <c r="D89" s="29"/>
      <c r="E89" s="29"/>
      <c r="F89" s="29"/>
      <c r="G89" s="29"/>
      <c r="H89" s="29"/>
      <c r="I89" s="29"/>
      <c r="J89" s="22" t="e">
        <f t="shared" ref="J89:L94" si="19">G89/D89*100</f>
        <v>#DIV/0!</v>
      </c>
      <c r="K89" s="29"/>
      <c r="L89" s="29"/>
      <c r="M89" s="7"/>
    </row>
    <row r="90" spans="1:13" ht="25.5" customHeight="1" x14ac:dyDescent="0.25">
      <c r="A90" s="26" t="s">
        <v>144</v>
      </c>
      <c r="B90" s="27" t="s">
        <v>19</v>
      </c>
      <c r="C90" s="28" t="s">
        <v>388</v>
      </c>
      <c r="D90" s="29"/>
      <c r="E90" s="29"/>
      <c r="F90" s="29"/>
      <c r="G90" s="29">
        <v>-1232.93</v>
      </c>
      <c r="H90" s="29"/>
      <c r="I90" s="29">
        <v>-1232.93</v>
      </c>
      <c r="J90" s="22" t="e">
        <f t="shared" si="19"/>
        <v>#DIV/0!</v>
      </c>
      <c r="K90" s="29"/>
      <c r="L90" s="29"/>
      <c r="M90" s="7"/>
    </row>
    <row r="91" spans="1:13" ht="15" customHeight="1" x14ac:dyDescent="0.25">
      <c r="A91" s="26" t="s">
        <v>145</v>
      </c>
      <c r="B91" s="27" t="s">
        <v>19</v>
      </c>
      <c r="C91" s="28" t="s">
        <v>146</v>
      </c>
      <c r="D91" s="29">
        <f t="shared" ref="D91:I91" si="20">SUM(D92:D93)</f>
        <v>219000</v>
      </c>
      <c r="E91" s="29">
        <f t="shared" si="20"/>
        <v>100000</v>
      </c>
      <c r="F91" s="29">
        <f t="shared" si="20"/>
        <v>119000</v>
      </c>
      <c r="G91" s="29">
        <f t="shared" si="20"/>
        <v>173911.61000000002</v>
      </c>
      <c r="H91" s="29">
        <f t="shared" si="20"/>
        <v>4201.41</v>
      </c>
      <c r="I91" s="29">
        <f t="shared" si="20"/>
        <v>169710.2</v>
      </c>
      <c r="J91" s="22">
        <f t="shared" si="19"/>
        <v>79.411694063926959</v>
      </c>
      <c r="K91" s="22">
        <f t="shared" si="19"/>
        <v>4.2014100000000001</v>
      </c>
      <c r="L91" s="22">
        <f t="shared" si="19"/>
        <v>142.61361344537815</v>
      </c>
      <c r="M91" s="7"/>
    </row>
    <row r="92" spans="1:13" ht="25.5" customHeight="1" x14ac:dyDescent="0.25">
      <c r="A92" s="26" t="s">
        <v>147</v>
      </c>
      <c r="B92" s="27" t="s">
        <v>19</v>
      </c>
      <c r="C92" s="28" t="s">
        <v>148</v>
      </c>
      <c r="D92" s="29">
        <v>100000</v>
      </c>
      <c r="E92" s="29">
        <v>100000</v>
      </c>
      <c r="F92" s="29" t="s">
        <v>21</v>
      </c>
      <c r="G92" s="29">
        <v>4201.41</v>
      </c>
      <c r="H92" s="29">
        <v>4201.41</v>
      </c>
      <c r="I92" s="29" t="s">
        <v>21</v>
      </c>
      <c r="J92" s="22">
        <f t="shared" si="19"/>
        <v>4.2014100000000001</v>
      </c>
      <c r="K92" s="22">
        <f t="shared" si="19"/>
        <v>4.2014100000000001</v>
      </c>
      <c r="L92" s="22" t="e">
        <f t="shared" si="19"/>
        <v>#VALUE!</v>
      </c>
      <c r="M92" s="7"/>
    </row>
    <row r="93" spans="1:13" ht="25.5" customHeight="1" x14ac:dyDescent="0.25">
      <c r="A93" s="26" t="s">
        <v>149</v>
      </c>
      <c r="B93" s="27" t="s">
        <v>19</v>
      </c>
      <c r="C93" s="28" t="s">
        <v>414</v>
      </c>
      <c r="D93" s="29">
        <v>119000</v>
      </c>
      <c r="E93" s="29" t="s">
        <v>21</v>
      </c>
      <c r="F93" s="29">
        <v>119000</v>
      </c>
      <c r="G93" s="29">
        <v>169710.2</v>
      </c>
      <c r="H93" s="29" t="s">
        <v>21</v>
      </c>
      <c r="I93" s="29">
        <v>169710.2</v>
      </c>
      <c r="J93" s="22">
        <f t="shared" si="19"/>
        <v>142.61361344537815</v>
      </c>
      <c r="K93" s="22" t="e">
        <f t="shared" si="19"/>
        <v>#VALUE!</v>
      </c>
      <c r="L93" s="22">
        <f t="shared" si="19"/>
        <v>142.61361344537815</v>
      </c>
      <c r="M93" s="7"/>
    </row>
    <row r="94" spans="1:13" ht="30.75" customHeight="1" x14ac:dyDescent="0.25">
      <c r="A94" s="59" t="s">
        <v>150</v>
      </c>
      <c r="B94" s="60" t="s">
        <v>19</v>
      </c>
      <c r="C94" s="61" t="s">
        <v>151</v>
      </c>
      <c r="D94" s="62">
        <v>416804763</v>
      </c>
      <c r="E94" s="62">
        <v>375095263</v>
      </c>
      <c r="F94" s="62">
        <v>59899800</v>
      </c>
      <c r="G94" s="62">
        <v>282314661.31</v>
      </c>
      <c r="H94" s="62">
        <v>262375395.86000001</v>
      </c>
      <c r="I94" s="62">
        <v>33833784.960000001</v>
      </c>
      <c r="J94" s="66">
        <f t="shared" si="19"/>
        <v>67.733069861776031</v>
      </c>
      <c r="K94" s="66">
        <f t="shared" si="19"/>
        <v>69.949002757734107</v>
      </c>
      <c r="L94" s="66">
        <f t="shared" si="19"/>
        <v>56.483969829615454</v>
      </c>
      <c r="M94" s="7"/>
    </row>
    <row r="95" spans="1:13" ht="48" customHeight="1" x14ac:dyDescent="0.25">
      <c r="A95" s="26" t="s">
        <v>152</v>
      </c>
      <c r="B95" s="27" t="s">
        <v>19</v>
      </c>
      <c r="C95" s="28" t="s">
        <v>153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30.75" customHeight="1" x14ac:dyDescent="0.25">
      <c r="A96" s="26" t="s">
        <v>154</v>
      </c>
      <c r="B96" s="27" t="s">
        <v>19</v>
      </c>
      <c r="C96" s="28" t="s">
        <v>155</v>
      </c>
      <c r="D96" s="29">
        <f>D97+D98+D100+D101</f>
        <v>288760300</v>
      </c>
      <c r="E96" s="29">
        <f>E97+E98+E100+E101</f>
        <v>265027600</v>
      </c>
      <c r="F96" s="29">
        <f t="shared" ref="D96:I97" si="21">F97+F98</f>
        <v>23732700</v>
      </c>
      <c r="G96" s="29">
        <f>G97+G98+G100+G101</f>
        <v>233060700</v>
      </c>
      <c r="H96" s="29">
        <f>H97+H98+H100+H101</f>
        <v>215323700</v>
      </c>
      <c r="I96" s="29">
        <f t="shared" si="21"/>
        <v>17737000</v>
      </c>
      <c r="J96" s="22">
        <f t="shared" ref="J96:L101" si="22">G96/D96*100</f>
        <v>80.710783303660506</v>
      </c>
      <c r="K96" s="22">
        <f t="shared" si="22"/>
        <v>81.245764592065129</v>
      </c>
      <c r="L96" s="22">
        <f t="shared" si="22"/>
        <v>74.736544935890151</v>
      </c>
      <c r="M96" s="7"/>
    </row>
    <row r="97" spans="1:13" ht="27" customHeight="1" x14ac:dyDescent="0.25">
      <c r="A97" s="26" t="s">
        <v>156</v>
      </c>
      <c r="B97" s="27" t="s">
        <v>19</v>
      </c>
      <c r="C97" s="28" t="s">
        <v>157</v>
      </c>
      <c r="D97" s="29">
        <f t="shared" si="21"/>
        <v>149140100</v>
      </c>
      <c r="E97" s="29">
        <f t="shared" si="21"/>
        <v>125407400</v>
      </c>
      <c r="F97" s="29">
        <f t="shared" si="21"/>
        <v>23732700</v>
      </c>
      <c r="G97" s="29">
        <f t="shared" si="21"/>
        <v>120172200</v>
      </c>
      <c r="H97" s="29">
        <f t="shared" si="21"/>
        <v>102435200</v>
      </c>
      <c r="I97" s="29">
        <f t="shared" si="21"/>
        <v>17737000</v>
      </c>
      <c r="J97" s="22">
        <f t="shared" si="22"/>
        <v>80.576719473837016</v>
      </c>
      <c r="K97" s="22">
        <f t="shared" si="22"/>
        <v>81.681942213936338</v>
      </c>
      <c r="L97" s="22">
        <f t="shared" si="22"/>
        <v>74.736544935890151</v>
      </c>
      <c r="M97" s="7"/>
    </row>
    <row r="98" spans="1:13" ht="45" customHeight="1" x14ac:dyDescent="0.25">
      <c r="A98" s="26" t="s">
        <v>158</v>
      </c>
      <c r="B98" s="27" t="s">
        <v>19</v>
      </c>
      <c r="C98" s="28" t="s">
        <v>159</v>
      </c>
      <c r="D98" s="29">
        <v>125407400</v>
      </c>
      <c r="E98" s="29">
        <v>125407400</v>
      </c>
      <c r="F98" s="29"/>
      <c r="G98" s="29">
        <v>102435200</v>
      </c>
      <c r="H98" s="29">
        <v>102435200</v>
      </c>
      <c r="I98" s="29"/>
      <c r="J98" s="22">
        <f t="shared" si="22"/>
        <v>81.681942213936338</v>
      </c>
      <c r="K98" s="22">
        <f t="shared" si="22"/>
        <v>81.681942213936338</v>
      </c>
      <c r="L98" s="22" t="e">
        <f t="shared" si="22"/>
        <v>#DIV/0!</v>
      </c>
      <c r="M98" s="7"/>
    </row>
    <row r="99" spans="1:13" ht="47.25" customHeight="1" x14ac:dyDescent="0.25">
      <c r="A99" s="26" t="s">
        <v>160</v>
      </c>
      <c r="B99" s="27" t="s">
        <v>19</v>
      </c>
      <c r="C99" s="28" t="s">
        <v>161</v>
      </c>
      <c r="D99" s="29">
        <v>23732700</v>
      </c>
      <c r="E99" s="29"/>
      <c r="F99" s="29">
        <v>23732700</v>
      </c>
      <c r="G99" s="29">
        <v>17737000</v>
      </c>
      <c r="H99" s="29"/>
      <c r="I99" s="29">
        <v>17737000</v>
      </c>
      <c r="J99" s="22">
        <f t="shared" si="22"/>
        <v>74.736544935890151</v>
      </c>
      <c r="K99" s="22" t="e">
        <f t="shared" si="22"/>
        <v>#DIV/0!</v>
      </c>
      <c r="L99" s="22">
        <f t="shared" si="22"/>
        <v>74.736544935890151</v>
      </c>
      <c r="M99" s="7"/>
    </row>
    <row r="100" spans="1:13" ht="47.25" customHeight="1" x14ac:dyDescent="0.25">
      <c r="A100" s="26" t="s">
        <v>162</v>
      </c>
      <c r="B100" s="27" t="s">
        <v>19</v>
      </c>
      <c r="C100" s="28" t="s">
        <v>163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61.5" customHeight="1" x14ac:dyDescent="0.25">
      <c r="A101" s="26" t="s">
        <v>164</v>
      </c>
      <c r="B101" s="27" t="s">
        <v>19</v>
      </c>
      <c r="C101" s="28" t="s">
        <v>389</v>
      </c>
      <c r="D101" s="29">
        <v>14212800</v>
      </c>
      <c r="E101" s="29">
        <v>14212800</v>
      </c>
      <c r="F101" s="29"/>
      <c r="G101" s="29">
        <v>10453300</v>
      </c>
      <c r="H101" s="29">
        <v>10453300</v>
      </c>
      <c r="I101" s="29"/>
      <c r="J101" s="22">
        <f t="shared" si="22"/>
        <v>73.548491500619164</v>
      </c>
      <c r="K101" s="29"/>
      <c r="L101" s="29"/>
      <c r="M101" s="7"/>
    </row>
    <row r="102" spans="1:13" ht="25.5" customHeight="1" x14ac:dyDescent="0.25">
      <c r="A102" s="59" t="s">
        <v>165</v>
      </c>
      <c r="B102" s="60" t="s">
        <v>19</v>
      </c>
      <c r="C102" s="61" t="s">
        <v>166</v>
      </c>
      <c r="D102" s="62">
        <f>D104+D105+D103</f>
        <v>74261663</v>
      </c>
      <c r="E102" s="62">
        <f>E104+E105+E103</f>
        <v>54668663</v>
      </c>
      <c r="F102" s="62">
        <f t="shared" ref="F102" si="23">F104+F105</f>
        <v>19593000</v>
      </c>
      <c r="G102" s="62">
        <f>G104+G105+G103</f>
        <v>24751080.620000001</v>
      </c>
      <c r="H102" s="62">
        <f>H104+H105+H103</f>
        <v>20967942.350000001</v>
      </c>
      <c r="I102" s="62">
        <f>I104+I105+I103</f>
        <v>3783138.27</v>
      </c>
      <c r="J102" s="66">
        <f>G102/D102*100</f>
        <v>33.329553392845511</v>
      </c>
      <c r="K102" s="66">
        <f>H102/E102*100</f>
        <v>38.354591459461886</v>
      </c>
      <c r="L102" s="66">
        <f>I102/F102*100</f>
        <v>19.308621803705407</v>
      </c>
      <c r="M102" s="7"/>
    </row>
    <row r="103" spans="1:13" ht="36" customHeight="1" x14ac:dyDescent="0.25">
      <c r="A103" s="26" t="s">
        <v>408</v>
      </c>
      <c r="B103" s="27" t="s">
        <v>19</v>
      </c>
      <c r="C103" s="28" t="s">
        <v>419</v>
      </c>
      <c r="D103" s="29">
        <v>53367</v>
      </c>
      <c r="E103" s="29">
        <v>53367</v>
      </c>
      <c r="F103" s="29"/>
      <c r="G103" s="29">
        <v>53367</v>
      </c>
      <c r="H103" s="29">
        <v>53367</v>
      </c>
      <c r="I103" s="29"/>
      <c r="J103" s="22">
        <f>G103/D103*100</f>
        <v>100</v>
      </c>
      <c r="K103" s="29"/>
      <c r="L103" s="29"/>
      <c r="M103" s="7"/>
    </row>
    <row r="104" spans="1:13" ht="63" customHeight="1" x14ac:dyDescent="0.25">
      <c r="A104" s="26" t="s">
        <v>390</v>
      </c>
      <c r="B104" s="27" t="s">
        <v>19</v>
      </c>
      <c r="C104" s="28" t="s">
        <v>391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15" customHeight="1" x14ac:dyDescent="0.25">
      <c r="A105" s="26" t="s">
        <v>167</v>
      </c>
      <c r="B105" s="27" t="s">
        <v>19</v>
      </c>
      <c r="C105" s="28" t="s">
        <v>168</v>
      </c>
      <c r="D105" s="29">
        <f t="shared" ref="D105:I105" si="24">D106+D107</f>
        <v>74208296</v>
      </c>
      <c r="E105" s="29">
        <f t="shared" si="24"/>
        <v>54615296</v>
      </c>
      <c r="F105" s="29">
        <f t="shared" si="24"/>
        <v>19593000</v>
      </c>
      <c r="G105" s="29">
        <f t="shared" si="24"/>
        <v>24697713.620000001</v>
      </c>
      <c r="H105" s="29">
        <f t="shared" si="24"/>
        <v>20914575.350000001</v>
      </c>
      <c r="I105" s="29">
        <f t="shared" si="24"/>
        <v>3783138.27</v>
      </c>
      <c r="J105" s="22">
        <f t="shared" ref="J105:L107" si="25">G105/D105*100</f>
        <v>33.281607247793424</v>
      </c>
      <c r="K105" s="22">
        <f t="shared" si="25"/>
        <v>38.294355028305624</v>
      </c>
      <c r="L105" s="22">
        <f t="shared" si="25"/>
        <v>19.308621803705407</v>
      </c>
      <c r="M105" s="7"/>
    </row>
    <row r="106" spans="1:13" ht="25.5" customHeight="1" x14ac:dyDescent="0.25">
      <c r="A106" s="26" t="s">
        <v>169</v>
      </c>
      <c r="B106" s="27" t="s">
        <v>19</v>
      </c>
      <c r="C106" s="28" t="s">
        <v>170</v>
      </c>
      <c r="D106" s="29">
        <v>54615296</v>
      </c>
      <c r="E106" s="29">
        <v>54615296</v>
      </c>
      <c r="F106" s="29"/>
      <c r="G106" s="29">
        <v>20914575.350000001</v>
      </c>
      <c r="H106" s="29">
        <v>20914575.350000001</v>
      </c>
      <c r="I106" s="29"/>
      <c r="J106" s="22">
        <f t="shared" si="25"/>
        <v>38.294355028305624</v>
      </c>
      <c r="K106" s="22">
        <f t="shared" si="25"/>
        <v>38.294355028305624</v>
      </c>
      <c r="L106" s="22" t="e">
        <f t="shared" si="25"/>
        <v>#DIV/0!</v>
      </c>
      <c r="M106" s="7"/>
    </row>
    <row r="107" spans="1:13" ht="24.75" customHeight="1" x14ac:dyDescent="0.25">
      <c r="A107" s="26" t="s">
        <v>171</v>
      </c>
      <c r="B107" s="27" t="s">
        <v>19</v>
      </c>
      <c r="C107" s="28" t="s">
        <v>392</v>
      </c>
      <c r="D107" s="29">
        <v>19593000</v>
      </c>
      <c r="E107" s="29"/>
      <c r="F107" s="29">
        <v>19593000</v>
      </c>
      <c r="G107" s="29">
        <v>3783138.27</v>
      </c>
      <c r="H107" s="29"/>
      <c r="I107" s="29">
        <v>3783138.27</v>
      </c>
      <c r="J107" s="22">
        <f t="shared" si="25"/>
        <v>19.308621803705407</v>
      </c>
      <c r="K107" s="29"/>
      <c r="L107" s="29"/>
      <c r="M107" s="7"/>
    </row>
    <row r="108" spans="1:13" ht="25.5" customHeight="1" x14ac:dyDescent="0.25">
      <c r="A108" s="59" t="s">
        <v>172</v>
      </c>
      <c r="B108" s="60" t="s">
        <v>19</v>
      </c>
      <c r="C108" s="61" t="s">
        <v>173</v>
      </c>
      <c r="D108" s="62">
        <f t="shared" ref="D108:I108" si="26">SUM(D109:D122)</f>
        <v>358380400</v>
      </c>
      <c r="E108" s="62">
        <f t="shared" si="26"/>
        <v>356776400</v>
      </c>
      <c r="F108" s="62">
        <f t="shared" si="26"/>
        <v>1604000</v>
      </c>
      <c r="G108" s="62">
        <f t="shared" si="26"/>
        <v>253876161.38</v>
      </c>
      <c r="H108" s="62">
        <f t="shared" si="26"/>
        <v>252728700.80000001</v>
      </c>
      <c r="I108" s="62">
        <f t="shared" si="26"/>
        <v>1147460.58</v>
      </c>
      <c r="J108" s="66">
        <f>G108/D108*100</f>
        <v>70.839856582558653</v>
      </c>
      <c r="K108" s="66">
        <f>H108/E108*100</f>
        <v>70.836720366033177</v>
      </c>
      <c r="L108" s="66">
        <f>I108/F108*100</f>
        <v>71.537442643391529</v>
      </c>
      <c r="M108" s="7"/>
    </row>
    <row r="109" spans="1:13" ht="51" customHeight="1" x14ac:dyDescent="0.25">
      <c r="A109" s="26" t="s">
        <v>174</v>
      </c>
      <c r="B109" s="27" t="s">
        <v>19</v>
      </c>
      <c r="C109" s="28" t="s">
        <v>175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51" customHeight="1" x14ac:dyDescent="0.25">
      <c r="A110" s="26" t="s">
        <v>176</v>
      </c>
      <c r="B110" s="27" t="s">
        <v>19</v>
      </c>
      <c r="C110" s="28" t="s">
        <v>177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38.25" customHeight="1" x14ac:dyDescent="0.25">
      <c r="A111" s="26" t="s">
        <v>178</v>
      </c>
      <c r="B111" s="27" t="s">
        <v>19</v>
      </c>
      <c r="C111" s="28" t="s">
        <v>179</v>
      </c>
      <c r="D111" s="29">
        <v>703900</v>
      </c>
      <c r="E111" s="29"/>
      <c r="F111" s="29">
        <v>703900</v>
      </c>
      <c r="G111" s="29">
        <v>501555.29</v>
      </c>
      <c r="H111" s="29">
        <v>0</v>
      </c>
      <c r="I111" s="29">
        <v>501555.29</v>
      </c>
      <c r="J111" s="22">
        <f t="shared" ref="J111:L117" si="27">G111/D111*100</f>
        <v>71.253770421934931</v>
      </c>
      <c r="K111" s="22" t="e">
        <f t="shared" si="27"/>
        <v>#DIV/0!</v>
      </c>
      <c r="L111" s="22">
        <f t="shared" si="27"/>
        <v>71.253770421934931</v>
      </c>
      <c r="M111" s="7"/>
    </row>
    <row r="112" spans="1:13" ht="51" customHeight="1" x14ac:dyDescent="0.25">
      <c r="A112" s="26" t="s">
        <v>180</v>
      </c>
      <c r="B112" s="27" t="s">
        <v>19</v>
      </c>
      <c r="C112" s="28" t="s">
        <v>181</v>
      </c>
      <c r="D112" s="29">
        <v>703900</v>
      </c>
      <c r="E112" s="29"/>
      <c r="F112" s="29">
        <v>703900</v>
      </c>
      <c r="G112" s="29">
        <v>501555.29</v>
      </c>
      <c r="H112" s="29">
        <v>0</v>
      </c>
      <c r="I112" s="29">
        <v>501555.29</v>
      </c>
      <c r="J112" s="22">
        <f t="shared" si="27"/>
        <v>71.253770421934931</v>
      </c>
      <c r="K112" s="22" t="e">
        <f t="shared" si="27"/>
        <v>#DIV/0!</v>
      </c>
      <c r="L112" s="22">
        <f t="shared" si="27"/>
        <v>71.253770421934931</v>
      </c>
      <c r="M112" s="7"/>
    </row>
    <row r="113" spans="1:13" ht="63" customHeight="1" x14ac:dyDescent="0.25">
      <c r="A113" s="26" t="s">
        <v>182</v>
      </c>
      <c r="B113" s="27" t="s">
        <v>19</v>
      </c>
      <c r="C113" s="28" t="s">
        <v>183</v>
      </c>
      <c r="D113" s="29">
        <v>13457500</v>
      </c>
      <c r="E113" s="29">
        <v>13457500</v>
      </c>
      <c r="F113" s="29"/>
      <c r="G113" s="29">
        <v>9373735.2100000009</v>
      </c>
      <c r="H113" s="29">
        <v>9373735.2100000009</v>
      </c>
      <c r="I113" s="29"/>
      <c r="J113" s="22">
        <f t="shared" si="27"/>
        <v>69.654357867360218</v>
      </c>
      <c r="K113" s="22">
        <f t="shared" si="27"/>
        <v>69.654357867360218</v>
      </c>
      <c r="L113" s="22" t="e">
        <f t="shared" si="27"/>
        <v>#DIV/0!</v>
      </c>
      <c r="M113" s="7"/>
    </row>
    <row r="114" spans="1:13" ht="48.75" customHeight="1" x14ac:dyDescent="0.25">
      <c r="A114" s="26" t="s">
        <v>184</v>
      </c>
      <c r="B114" s="27" t="s">
        <v>19</v>
      </c>
      <c r="C114" s="28" t="s">
        <v>185</v>
      </c>
      <c r="D114" s="29">
        <v>13457500</v>
      </c>
      <c r="E114" s="29">
        <v>13457500</v>
      </c>
      <c r="F114" s="29"/>
      <c r="G114" s="29">
        <v>9373735.2100000009</v>
      </c>
      <c r="H114" s="29">
        <v>9373735.2100000009</v>
      </c>
      <c r="I114" s="29"/>
      <c r="J114" s="22">
        <f t="shared" si="27"/>
        <v>69.654357867360218</v>
      </c>
      <c r="K114" s="22">
        <f t="shared" si="27"/>
        <v>69.654357867360218</v>
      </c>
      <c r="L114" s="22" t="e">
        <f t="shared" si="27"/>
        <v>#DIV/0!</v>
      </c>
      <c r="M114" s="7"/>
    </row>
    <row r="115" spans="1:13" ht="45" customHeight="1" x14ac:dyDescent="0.25">
      <c r="A115" s="26" t="s">
        <v>186</v>
      </c>
      <c r="B115" s="27" t="s">
        <v>19</v>
      </c>
      <c r="C115" s="28" t="s">
        <v>187</v>
      </c>
      <c r="D115" s="29">
        <f t="shared" ref="D115:I115" si="28">D116+D117+D120</f>
        <v>7375500</v>
      </c>
      <c r="E115" s="29">
        <f t="shared" si="28"/>
        <v>7277400</v>
      </c>
      <c r="F115" s="29">
        <f t="shared" si="28"/>
        <v>98100</v>
      </c>
      <c r="G115" s="29">
        <f t="shared" si="28"/>
        <v>4932415.1900000004</v>
      </c>
      <c r="H115" s="29">
        <f t="shared" si="28"/>
        <v>4860240.1900000004</v>
      </c>
      <c r="I115" s="29">
        <f t="shared" si="28"/>
        <v>72175</v>
      </c>
      <c r="J115" s="22">
        <f t="shared" si="27"/>
        <v>66.87567202223579</v>
      </c>
      <c r="K115" s="22">
        <f t="shared" si="27"/>
        <v>66.785392997499116</v>
      </c>
      <c r="L115" s="22">
        <f t="shared" si="27"/>
        <v>73.572884811416912</v>
      </c>
      <c r="M115" s="7"/>
    </row>
    <row r="116" spans="1:13" ht="55.5" customHeight="1" x14ac:dyDescent="0.25">
      <c r="A116" s="26" t="s">
        <v>188</v>
      </c>
      <c r="B116" s="27" t="s">
        <v>19</v>
      </c>
      <c r="C116" s="28" t="s">
        <v>189</v>
      </c>
      <c r="D116" s="29">
        <v>7274200</v>
      </c>
      <c r="E116" s="29">
        <v>7274200</v>
      </c>
      <c r="F116" s="29"/>
      <c r="G116" s="29">
        <v>4857040.1900000004</v>
      </c>
      <c r="H116" s="29">
        <v>4857040.1900000004</v>
      </c>
      <c r="I116" s="29"/>
      <c r="J116" s="22">
        <f t="shared" si="27"/>
        <v>66.770781529240324</v>
      </c>
      <c r="K116" s="22">
        <f t="shared" si="27"/>
        <v>66.770781529240324</v>
      </c>
      <c r="L116" s="22" t="e">
        <f t="shared" si="27"/>
        <v>#DIV/0!</v>
      </c>
      <c r="M116" s="7"/>
    </row>
    <row r="117" spans="1:13" ht="64.5" customHeight="1" x14ac:dyDescent="0.25">
      <c r="A117" s="26" t="s">
        <v>190</v>
      </c>
      <c r="B117" s="27" t="s">
        <v>19</v>
      </c>
      <c r="C117" s="28" t="s">
        <v>191</v>
      </c>
      <c r="D117" s="29">
        <v>98100</v>
      </c>
      <c r="E117" s="29"/>
      <c r="F117" s="29">
        <v>98100</v>
      </c>
      <c r="G117" s="29">
        <v>72175</v>
      </c>
      <c r="H117" s="29"/>
      <c r="I117" s="29">
        <v>72175</v>
      </c>
      <c r="J117" s="22">
        <f t="shared" si="27"/>
        <v>73.572884811416912</v>
      </c>
      <c r="K117" s="22" t="e">
        <f t="shared" si="27"/>
        <v>#DIV/0!</v>
      </c>
      <c r="L117" s="22">
        <f t="shared" si="27"/>
        <v>73.572884811416912</v>
      </c>
      <c r="M117" s="7"/>
    </row>
    <row r="118" spans="1:13" ht="48" customHeight="1" x14ac:dyDescent="0.25">
      <c r="A118" s="26" t="s">
        <v>192</v>
      </c>
      <c r="B118" s="27" t="s">
        <v>19</v>
      </c>
      <c r="C118" s="28" t="s">
        <v>193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56.25" customHeight="1" x14ac:dyDescent="0.25">
      <c r="A119" s="26" t="s">
        <v>194</v>
      </c>
      <c r="B119" s="27" t="s">
        <v>19</v>
      </c>
      <c r="C119" s="28" t="s">
        <v>195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39" customHeight="1" x14ac:dyDescent="0.25">
      <c r="A120" s="26" t="s">
        <v>415</v>
      </c>
      <c r="B120" s="27" t="s">
        <v>19</v>
      </c>
      <c r="C120" s="28" t="s">
        <v>416</v>
      </c>
      <c r="D120" s="29">
        <v>3200</v>
      </c>
      <c r="E120" s="29">
        <v>3200</v>
      </c>
      <c r="F120" s="29"/>
      <c r="G120" s="29">
        <v>3200</v>
      </c>
      <c r="H120" s="29">
        <v>3200</v>
      </c>
      <c r="I120" s="29"/>
      <c r="J120" s="22">
        <f t="shared" ref="J120" si="29">G120/D120*100</f>
        <v>100</v>
      </c>
      <c r="K120" s="29"/>
      <c r="L120" s="29"/>
      <c r="M120" s="7"/>
    </row>
    <row r="121" spans="1:13" ht="15" customHeight="1" x14ac:dyDescent="0.25">
      <c r="A121" s="26" t="s">
        <v>196</v>
      </c>
      <c r="B121" s="27" t="s">
        <v>19</v>
      </c>
      <c r="C121" s="28" t="s">
        <v>197</v>
      </c>
      <c r="D121" s="29">
        <v>157653300</v>
      </c>
      <c r="E121" s="29">
        <v>157653300</v>
      </c>
      <c r="F121" s="29"/>
      <c r="G121" s="29">
        <v>112130375</v>
      </c>
      <c r="H121" s="29">
        <v>112130375</v>
      </c>
      <c r="I121" s="29"/>
      <c r="J121" s="22">
        <f t="shared" ref="J121:L124" si="30">G121/D121*100</f>
        <v>71.124660885626881</v>
      </c>
      <c r="K121" s="22">
        <f t="shared" si="30"/>
        <v>71.124660885626881</v>
      </c>
      <c r="L121" s="22" t="e">
        <f t="shared" si="30"/>
        <v>#DIV/0!</v>
      </c>
      <c r="M121" s="7"/>
    </row>
    <row r="122" spans="1:13" ht="25.5" customHeight="1" x14ac:dyDescent="0.25">
      <c r="A122" s="26" t="s">
        <v>198</v>
      </c>
      <c r="B122" s="27" t="s">
        <v>19</v>
      </c>
      <c r="C122" s="28" t="s">
        <v>199</v>
      </c>
      <c r="D122" s="29">
        <v>157653300</v>
      </c>
      <c r="E122" s="29">
        <v>157653300</v>
      </c>
      <c r="F122" s="29"/>
      <c r="G122" s="29">
        <v>112130375</v>
      </c>
      <c r="H122" s="29">
        <v>112130375</v>
      </c>
      <c r="I122" s="29"/>
      <c r="J122" s="22">
        <f t="shared" si="30"/>
        <v>71.124660885626881</v>
      </c>
      <c r="K122" s="22">
        <f t="shared" si="30"/>
        <v>71.124660885626881</v>
      </c>
      <c r="L122" s="22" t="e">
        <f t="shared" si="30"/>
        <v>#DIV/0!</v>
      </c>
      <c r="M122" s="7"/>
    </row>
    <row r="123" spans="1:13" ht="15" customHeight="1" x14ac:dyDescent="0.25">
      <c r="A123" s="26" t="s">
        <v>200</v>
      </c>
      <c r="B123" s="27" t="s">
        <v>19</v>
      </c>
      <c r="C123" s="28" t="s">
        <v>399</v>
      </c>
      <c r="D123" s="29"/>
      <c r="E123" s="29"/>
      <c r="F123" s="29"/>
      <c r="G123" s="29"/>
      <c r="H123" s="29"/>
      <c r="I123" s="29"/>
      <c r="J123" s="22" t="e">
        <f t="shared" si="30"/>
        <v>#DIV/0!</v>
      </c>
      <c r="K123" s="22" t="e">
        <f t="shared" si="30"/>
        <v>#DIV/0!</v>
      </c>
      <c r="L123" s="22" t="e">
        <f t="shared" si="30"/>
        <v>#DIV/0!</v>
      </c>
      <c r="M123" s="7"/>
    </row>
    <row r="124" spans="1:13" ht="74.25" customHeight="1" x14ac:dyDescent="0.25">
      <c r="A124" s="26" t="s">
        <v>201</v>
      </c>
      <c r="B124" s="27" t="s">
        <v>19</v>
      </c>
      <c r="C124" s="28" t="s">
        <v>202</v>
      </c>
      <c r="D124" s="29"/>
      <c r="E124" s="29">
        <v>2418200</v>
      </c>
      <c r="F124" s="29"/>
      <c r="G124" s="29"/>
      <c r="H124" s="29">
        <v>2154603.11</v>
      </c>
      <c r="I124" s="29"/>
      <c r="J124" s="22" t="e">
        <f t="shared" si="30"/>
        <v>#DIV/0!</v>
      </c>
      <c r="K124" s="22">
        <f t="shared" si="30"/>
        <v>89.099458688280535</v>
      </c>
      <c r="L124" s="22" t="e">
        <f t="shared" si="30"/>
        <v>#DIV/0!</v>
      </c>
      <c r="M124" s="7"/>
    </row>
    <row r="125" spans="1:13" ht="63.75" customHeight="1" x14ac:dyDescent="0.25">
      <c r="A125" s="26" t="s">
        <v>203</v>
      </c>
      <c r="B125" s="27" t="s">
        <v>19</v>
      </c>
      <c r="C125" s="28" t="s">
        <v>204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63.75" customHeight="1" x14ac:dyDescent="0.25">
      <c r="A126" s="26" t="s">
        <v>205</v>
      </c>
      <c r="B126" s="27" t="s">
        <v>19</v>
      </c>
      <c r="C126" s="28" t="s">
        <v>206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7"/>
    </row>
    <row r="127" spans="1:13" ht="51" customHeight="1" x14ac:dyDescent="0.25">
      <c r="A127" s="26" t="s">
        <v>207</v>
      </c>
      <c r="B127" s="27" t="s">
        <v>19</v>
      </c>
      <c r="C127" s="28" t="s">
        <v>208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7"/>
    </row>
    <row r="128" spans="1:13" ht="51" customHeight="1" x14ac:dyDescent="0.25">
      <c r="A128" s="26" t="s">
        <v>411</v>
      </c>
      <c r="B128" s="27" t="s">
        <v>19</v>
      </c>
      <c r="C128" s="28" t="s">
        <v>412</v>
      </c>
      <c r="D128" s="29"/>
      <c r="E128" s="29"/>
      <c r="F128" s="29"/>
      <c r="G128" s="29"/>
      <c r="H128" s="29"/>
      <c r="I128" s="29"/>
      <c r="J128" s="22" t="e">
        <f t="shared" ref="J128:L130" si="31">G128/D128*100</f>
        <v>#DIV/0!</v>
      </c>
      <c r="K128" s="29"/>
      <c r="L128" s="29"/>
      <c r="M128" s="7"/>
    </row>
    <row r="129" spans="1:13" ht="80.25" customHeight="1" x14ac:dyDescent="0.25">
      <c r="A129" s="26" t="s">
        <v>209</v>
      </c>
      <c r="B129" s="27" t="s">
        <v>19</v>
      </c>
      <c r="C129" s="28" t="s">
        <v>210</v>
      </c>
      <c r="D129" s="29">
        <v>-1530200</v>
      </c>
      <c r="E129" s="29">
        <v>-1530200</v>
      </c>
      <c r="F129" s="29"/>
      <c r="G129" s="29">
        <v>-1511271.03</v>
      </c>
      <c r="H129" s="29">
        <v>-1511271.03</v>
      </c>
      <c r="I129" s="29"/>
      <c r="J129" s="22">
        <f t="shared" si="31"/>
        <v>98.762974121029927</v>
      </c>
      <c r="K129" s="22">
        <f t="shared" si="31"/>
        <v>98.762974121029927</v>
      </c>
      <c r="L129" s="22" t="e">
        <f t="shared" si="31"/>
        <v>#DIV/0!</v>
      </c>
      <c r="M129" s="7"/>
    </row>
    <row r="130" spans="1:13" ht="62.25" customHeight="1" x14ac:dyDescent="0.25">
      <c r="A130" s="26" t="s">
        <v>211</v>
      </c>
      <c r="B130" s="27" t="s">
        <v>19</v>
      </c>
      <c r="C130" s="28" t="s">
        <v>212</v>
      </c>
      <c r="D130" s="29">
        <v>-1530200</v>
      </c>
      <c r="E130" s="29">
        <v>-1530200</v>
      </c>
      <c r="F130" s="29"/>
      <c r="G130" s="29">
        <v>-1511271.03</v>
      </c>
      <c r="H130" s="29">
        <v>-1511271.03</v>
      </c>
      <c r="I130" s="29"/>
      <c r="J130" s="22">
        <f t="shared" si="31"/>
        <v>98.762974121029927</v>
      </c>
      <c r="K130" s="22">
        <f t="shared" si="31"/>
        <v>98.762974121029927</v>
      </c>
      <c r="L130" s="22" t="e">
        <f t="shared" si="31"/>
        <v>#DIV/0!</v>
      </c>
      <c r="M130" s="7"/>
    </row>
    <row r="131" spans="1:13" ht="51" customHeight="1" x14ac:dyDescent="0.25">
      <c r="A131" s="26" t="s">
        <v>213</v>
      </c>
      <c r="B131" s="27" t="s">
        <v>19</v>
      </c>
      <c r="C131" s="28" t="s">
        <v>214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7"/>
    </row>
    <row r="132" spans="1:13" hidden="1" x14ac:dyDescent="0.25">
      <c r="A132" s="8"/>
      <c r="B132" s="11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 t="s">
        <v>215</v>
      </c>
    </row>
    <row r="133" spans="1:13" hidden="1" x14ac:dyDescent="0.25">
      <c r="A133" s="8"/>
      <c r="B133" s="8"/>
      <c r="C133" s="8"/>
      <c r="D133" s="13"/>
      <c r="E133" s="13"/>
      <c r="F133" s="13"/>
      <c r="G133" s="13"/>
      <c r="H133" s="13"/>
      <c r="I133" s="13"/>
      <c r="J133" s="13"/>
      <c r="K133" s="13"/>
      <c r="L133" s="13"/>
      <c r="M133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5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491328109.70999998</v>
      </c>
      <c r="E7" s="62">
        <f t="shared" si="0"/>
        <v>432317548.89000005</v>
      </c>
      <c r="F7" s="62">
        <f t="shared" si="0"/>
        <v>77200860.819999993</v>
      </c>
      <c r="G7" s="62">
        <f t="shared" si="0"/>
        <v>321919956.48999995</v>
      </c>
      <c r="H7" s="62">
        <f t="shared" si="0"/>
        <v>292869860.97999996</v>
      </c>
      <c r="I7" s="62">
        <f t="shared" si="0"/>
        <v>42944615.019999996</v>
      </c>
      <c r="J7" s="62">
        <f>G7/D7*100</f>
        <v>65.520362081463034</v>
      </c>
      <c r="K7" s="62">
        <f>H7/E7*100</f>
        <v>67.744152818214303</v>
      </c>
      <c r="L7" s="62">
        <f>I7/F7*100</f>
        <v>55.627119392008872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131251067.3</v>
      </c>
      <c r="E9" s="62">
        <f t="shared" si="1"/>
        <v>101391439.81999999</v>
      </c>
      <c r="F9" s="62">
        <f t="shared" si="1"/>
        <v>29859627.48</v>
      </c>
      <c r="G9" s="62">
        <f t="shared" si="1"/>
        <v>98952337.700000003</v>
      </c>
      <c r="H9" s="62">
        <f t="shared" si="1"/>
        <v>76367985.289999992</v>
      </c>
      <c r="I9" s="62">
        <f t="shared" si="1"/>
        <v>22584352.41</v>
      </c>
      <c r="J9" s="62">
        <f t="shared" ref="J9:L12" si="2">G9/D9*100</f>
        <v>75.39164422474758</v>
      </c>
      <c r="K9" s="62">
        <f t="shared" si="2"/>
        <v>75.319953465081383</v>
      </c>
      <c r="L9" s="62">
        <f t="shared" si="2"/>
        <v>75.635077581349648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7271955.2999999998</v>
      </c>
      <c r="E10" s="72">
        <v>2639000</v>
      </c>
      <c r="F10" s="72">
        <v>4632955.3</v>
      </c>
      <c r="G10" s="72">
        <v>5252345.2</v>
      </c>
      <c r="H10" s="72">
        <v>1741253.5</v>
      </c>
      <c r="I10" s="72">
        <v>3511091.7</v>
      </c>
      <c r="J10" s="29">
        <f t="shared" si="2"/>
        <v>72.227413169055097</v>
      </c>
      <c r="K10" s="29">
        <f t="shared" si="2"/>
        <v>65.981564986737396</v>
      </c>
      <c r="L10" s="29">
        <f t="shared" si="2"/>
        <v>75.785140858147287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789746</v>
      </c>
      <c r="E11" s="72">
        <v>709746</v>
      </c>
      <c r="F11" s="72">
        <v>80000</v>
      </c>
      <c r="G11" s="72">
        <v>330695.14</v>
      </c>
      <c r="H11" s="72">
        <v>330695.14</v>
      </c>
      <c r="I11" s="72"/>
      <c r="J11" s="29">
        <f t="shared" si="2"/>
        <v>41.873607463665536</v>
      </c>
      <c r="K11" s="29">
        <f t="shared" si="2"/>
        <v>46.593448923981256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53368564.560000002</v>
      </c>
      <c r="E12" s="72">
        <v>28359692.379999999</v>
      </c>
      <c r="F12" s="72">
        <v>25008872.18</v>
      </c>
      <c r="G12" s="72">
        <v>40072051.049999997</v>
      </c>
      <c r="H12" s="72">
        <v>20998790.34</v>
      </c>
      <c r="I12" s="72">
        <v>19073260.710000001</v>
      </c>
      <c r="J12" s="29">
        <f t="shared" si="2"/>
        <v>75.085495329275147</v>
      </c>
      <c r="K12" s="29">
        <f t="shared" si="2"/>
        <v>74.044492650452369</v>
      </c>
      <c r="L12" s="29">
        <f t="shared" si="2"/>
        <v>76.265977020959781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3200</v>
      </c>
      <c r="H13" s="72">
        <v>3200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15745658.050000001</v>
      </c>
      <c r="E14" s="72">
        <v>15745658.050000001</v>
      </c>
      <c r="F14" s="72">
        <v>0</v>
      </c>
      <c r="G14" s="72">
        <v>12015866.779999999</v>
      </c>
      <c r="H14" s="72">
        <v>12015866.779999999</v>
      </c>
      <c r="I14" s="72">
        <v>0</v>
      </c>
      <c r="J14" s="29">
        <f>G14/D14*100</f>
        <v>76.312255364900423</v>
      </c>
      <c r="K14" s="29">
        <f>H14/E14*100</f>
        <v>76.312255364900423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185000</v>
      </c>
      <c r="E16" s="72">
        <v>50000</v>
      </c>
      <c r="F16" s="72">
        <v>135000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53886943.390000001</v>
      </c>
      <c r="E17" s="72">
        <v>53884143.390000001</v>
      </c>
      <c r="F17" s="72">
        <v>2800</v>
      </c>
      <c r="G17" s="72">
        <v>41278179.530000001</v>
      </c>
      <c r="H17" s="72">
        <v>41278179.530000001</v>
      </c>
      <c r="I17" s="72"/>
      <c r="J17" s="29">
        <f t="shared" ref="J17:J59" si="3">G17/D17*100</f>
        <v>76.601449132592933</v>
      </c>
      <c r="K17" s="29">
        <f t="shared" ref="K17:K59" si="4">H17/E17*100</f>
        <v>76.605429599648318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703900</v>
      </c>
      <c r="E18" s="62">
        <v>0</v>
      </c>
      <c r="F18" s="62">
        <f>F19</f>
        <v>703900</v>
      </c>
      <c r="G18" s="62">
        <f>G19</f>
        <v>501555.29</v>
      </c>
      <c r="H18" s="62">
        <v>0</v>
      </c>
      <c r="I18" s="62">
        <f>I19</f>
        <v>501555.29</v>
      </c>
      <c r="J18" s="62">
        <f t="shared" si="3"/>
        <v>71.253770421934931</v>
      </c>
      <c r="K18" s="62" t="e">
        <f t="shared" si="4"/>
        <v>#DIV/0!</v>
      </c>
      <c r="L18" s="62">
        <f t="shared" si="5"/>
        <v>71.253770421934931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703900</v>
      </c>
      <c r="E19" s="72">
        <v>0</v>
      </c>
      <c r="F19" s="72">
        <v>703900</v>
      </c>
      <c r="G19" s="72">
        <v>501555.29</v>
      </c>
      <c r="H19" s="72">
        <v>0</v>
      </c>
      <c r="I19" s="72">
        <v>501555.29</v>
      </c>
      <c r="J19" s="29">
        <f t="shared" si="3"/>
        <v>71.253770421934931</v>
      </c>
      <c r="K19" s="29" t="e">
        <f t="shared" si="4"/>
        <v>#DIV/0!</v>
      </c>
      <c r="L19" s="29">
        <f t="shared" si="5"/>
        <v>71.253770421934931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1509200</v>
      </c>
      <c r="E20" s="62">
        <f t="shared" si="6"/>
        <v>538200</v>
      </c>
      <c r="F20" s="62">
        <f t="shared" si="6"/>
        <v>971000</v>
      </c>
      <c r="G20" s="62">
        <f t="shared" si="6"/>
        <v>766496.2</v>
      </c>
      <c r="H20" s="62">
        <f t="shared" si="6"/>
        <v>401250</v>
      </c>
      <c r="I20" s="62">
        <f t="shared" si="6"/>
        <v>365246.2</v>
      </c>
      <c r="J20" s="62">
        <f t="shared" si="3"/>
        <v>50.788245428041343</v>
      </c>
      <c r="K20" s="62">
        <f t="shared" si="4"/>
        <v>74.55406911928651</v>
      </c>
      <c r="L20" s="62">
        <f t="shared" si="5"/>
        <v>37.61546858908342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395000</v>
      </c>
      <c r="E22" s="72">
        <v>95000</v>
      </c>
      <c r="F22" s="72">
        <v>300000</v>
      </c>
      <c r="G22" s="72">
        <v>80769.36</v>
      </c>
      <c r="H22" s="72"/>
      <c r="I22" s="72">
        <v>80769.36</v>
      </c>
      <c r="J22" s="29">
        <f t="shared" si="3"/>
        <v>20.447939240506329</v>
      </c>
      <c r="K22" s="29">
        <f t="shared" si="4"/>
        <v>0</v>
      </c>
      <c r="L22" s="29">
        <f t="shared" si="5"/>
        <v>26.923120000000001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671000</v>
      </c>
      <c r="E23" s="72">
        <v>0</v>
      </c>
      <c r="F23" s="72">
        <v>671000</v>
      </c>
      <c r="G23" s="72">
        <v>284476.84000000003</v>
      </c>
      <c r="H23" s="72">
        <v>0</v>
      </c>
      <c r="I23" s="72">
        <v>284476.84000000003</v>
      </c>
      <c r="J23" s="29">
        <f t="shared" si="3"/>
        <v>42.395952309985105</v>
      </c>
      <c r="K23" s="29" t="e">
        <f t="shared" si="4"/>
        <v>#DIV/0!</v>
      </c>
      <c r="L23" s="29">
        <f t="shared" si="5"/>
        <v>42.395952309985105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443200</v>
      </c>
      <c r="E24" s="72">
        <v>443200</v>
      </c>
      <c r="F24" s="72"/>
      <c r="G24" s="72">
        <v>401250</v>
      </c>
      <c r="H24" s="72">
        <v>401250</v>
      </c>
      <c r="I24" s="72"/>
      <c r="J24" s="29">
        <f t="shared" si="3"/>
        <v>90.534747292418771</v>
      </c>
      <c r="K24" s="29">
        <f t="shared" si="4"/>
        <v>90.534747292418771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9916149.5300000012</v>
      </c>
      <c r="E25" s="62">
        <f t="shared" ref="E25:I25" si="7">E26+E27+E28+E29+E30</f>
        <v>4152380</v>
      </c>
      <c r="F25" s="62">
        <f t="shared" si="7"/>
        <v>5763769.5300000003</v>
      </c>
      <c r="G25" s="62">
        <f t="shared" si="7"/>
        <v>2526002.21</v>
      </c>
      <c r="H25" s="62">
        <f t="shared" si="7"/>
        <v>336399.21</v>
      </c>
      <c r="I25" s="62">
        <f t="shared" si="7"/>
        <v>2189603</v>
      </c>
      <c r="J25" s="62">
        <f t="shared" si="3"/>
        <v>25.473619597585873</v>
      </c>
      <c r="K25" s="62">
        <f t="shared" si="4"/>
        <v>8.1013589796694916</v>
      </c>
      <c r="L25" s="62">
        <f t="shared" si="5"/>
        <v>37.989079691741246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198600</v>
      </c>
      <c r="E26" s="72">
        <v>103300</v>
      </c>
      <c r="F26" s="72">
        <v>95300</v>
      </c>
      <c r="G26" s="72">
        <v>142306.28</v>
      </c>
      <c r="H26" s="72">
        <v>76306.759999999995</v>
      </c>
      <c r="I26" s="72">
        <v>65999.520000000004</v>
      </c>
      <c r="J26" s="29">
        <f t="shared" si="3"/>
        <v>71.654723061430019</v>
      </c>
      <c r="K26" s="29">
        <f t="shared" si="4"/>
        <v>73.869080348499523</v>
      </c>
      <c r="L26" s="29">
        <f t="shared" si="5"/>
        <v>69.254480587618048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8022069.5300000003</v>
      </c>
      <c r="E29" s="72">
        <v>3478600</v>
      </c>
      <c r="F29" s="72">
        <v>4543469.53</v>
      </c>
      <c r="G29" s="72">
        <v>1338779.48</v>
      </c>
      <c r="H29" s="72">
        <v>0</v>
      </c>
      <c r="I29" s="72">
        <v>1338779.48</v>
      </c>
      <c r="J29" s="29">
        <f t="shared" si="3"/>
        <v>16.688704516875461</v>
      </c>
      <c r="K29" s="29">
        <f t="shared" si="4"/>
        <v>0</v>
      </c>
      <c r="L29" s="29">
        <f t="shared" si="5"/>
        <v>29.466016469576715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1517980</v>
      </c>
      <c r="E30" s="72">
        <v>492980</v>
      </c>
      <c r="F30" s="72">
        <v>1025000</v>
      </c>
      <c r="G30" s="72">
        <v>1044916.45</v>
      </c>
      <c r="H30" s="72">
        <v>260092.45</v>
      </c>
      <c r="I30" s="72">
        <v>784824</v>
      </c>
      <c r="J30" s="29">
        <f t="shared" si="3"/>
        <v>68.835982687518936</v>
      </c>
      <c r="K30" s="29">
        <f t="shared" si="4"/>
        <v>52.75922958335024</v>
      </c>
      <c r="L30" s="29">
        <f t="shared" si="5"/>
        <v>76.56819512195122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35805282.700000003</v>
      </c>
      <c r="E31" s="62">
        <f>E32+E33+E34+E35</f>
        <v>589827.89</v>
      </c>
      <c r="F31" s="62">
        <f t="shared" ref="F31:I31" si="8">F32+F33+F34</f>
        <v>35215454.810000002</v>
      </c>
      <c r="G31" s="62">
        <f>G32+G33+G34+G35</f>
        <v>13996360.689999998</v>
      </c>
      <c r="H31" s="62">
        <f>H32+H33+H34+H35</f>
        <v>456562.68</v>
      </c>
      <c r="I31" s="62">
        <f t="shared" si="8"/>
        <v>13539798.009999998</v>
      </c>
      <c r="J31" s="62">
        <f t="shared" si="3"/>
        <v>39.090211372636354</v>
      </c>
      <c r="K31" s="62">
        <f t="shared" si="4"/>
        <v>77.406085358222029</v>
      </c>
      <c r="L31" s="62">
        <f t="shared" si="5"/>
        <v>38.448454188798806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4094153.81</v>
      </c>
      <c r="E32" s="72">
        <v>0</v>
      </c>
      <c r="F32" s="72">
        <v>4094153.81</v>
      </c>
      <c r="G32" s="72">
        <v>2166558.86</v>
      </c>
      <c r="H32" s="72">
        <v>0</v>
      </c>
      <c r="I32" s="72">
        <v>2166558.86</v>
      </c>
      <c r="J32" s="29">
        <f t="shared" si="3"/>
        <v>52.918355307222811</v>
      </c>
      <c r="K32" s="29" t="e">
        <f t="shared" si="4"/>
        <v>#DIV/0!</v>
      </c>
      <c r="L32" s="29">
        <f t="shared" si="5"/>
        <v>52.918355307222811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26539010</v>
      </c>
      <c r="E33" s="72"/>
      <c r="F33" s="72">
        <v>26539010</v>
      </c>
      <c r="G33" s="72">
        <v>8477647.3499999996</v>
      </c>
      <c r="H33" s="72">
        <v>0</v>
      </c>
      <c r="I33" s="72">
        <v>8477647.3499999996</v>
      </c>
      <c r="J33" s="29">
        <f t="shared" si="3"/>
        <v>31.944097952410434</v>
      </c>
      <c r="K33" s="29" t="e">
        <f t="shared" si="4"/>
        <v>#DIV/0!</v>
      </c>
      <c r="L33" s="29">
        <f t="shared" si="5"/>
        <v>31.944097952410434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4582291</v>
      </c>
      <c r="E34" s="72">
        <v>0</v>
      </c>
      <c r="F34" s="72">
        <v>4582291</v>
      </c>
      <c r="G34" s="72">
        <v>2895591.8</v>
      </c>
      <c r="H34" s="72">
        <v>0</v>
      </c>
      <c r="I34" s="72">
        <v>2895591.8</v>
      </c>
      <c r="J34" s="29">
        <f t="shared" si="3"/>
        <v>63.190919127571775</v>
      </c>
      <c r="K34" s="29" t="e">
        <f t="shared" si="4"/>
        <v>#DIV/0!</v>
      </c>
      <c r="L34" s="29">
        <f t="shared" si="5"/>
        <v>63.190919127571775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589827.89</v>
      </c>
      <c r="E35" s="72">
        <v>589827.89</v>
      </c>
      <c r="F35" s="72">
        <v>0</v>
      </c>
      <c r="G35" s="72">
        <v>456562.68</v>
      </c>
      <c r="H35" s="72">
        <v>456562.68</v>
      </c>
      <c r="I35" s="72">
        <v>0</v>
      </c>
      <c r="J35" s="29">
        <f t="shared" si="3"/>
        <v>77.406085358222029</v>
      </c>
      <c r="K35" s="29">
        <f t="shared" si="4"/>
        <v>77.406085358222029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254911446.52000001</v>
      </c>
      <c r="E38" s="62">
        <f>E39+E40+E42+E43+E41</f>
        <v>254911446.52000001</v>
      </c>
      <c r="F38" s="62">
        <v>0</v>
      </c>
      <c r="G38" s="62">
        <f>G39+G40+G42+G43+G41</f>
        <v>165675674.33999997</v>
      </c>
      <c r="H38" s="62">
        <f>H39+H40+H42+H43+H41</f>
        <v>165675674.33999997</v>
      </c>
      <c r="I38" s="62">
        <v>0</v>
      </c>
      <c r="J38" s="62">
        <f t="shared" si="3"/>
        <v>64.993422854003256</v>
      </c>
      <c r="K38" s="62">
        <f t="shared" si="4"/>
        <v>64.993422854003256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73934263.579999998</v>
      </c>
      <c r="E39" s="72">
        <v>73934263.579999998</v>
      </c>
      <c r="F39" s="72">
        <v>0</v>
      </c>
      <c r="G39" s="72">
        <v>41896657.829999998</v>
      </c>
      <c r="H39" s="72">
        <v>41896657.829999998</v>
      </c>
      <c r="I39" s="72">
        <v>0</v>
      </c>
      <c r="J39" s="29">
        <f t="shared" si="3"/>
        <v>56.667444566707616</v>
      </c>
      <c r="K39" s="29">
        <f t="shared" si="4"/>
        <v>56.667444566707616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123935541.62</v>
      </c>
      <c r="E40" s="72">
        <v>123935541.62</v>
      </c>
      <c r="F40" s="72">
        <v>0</v>
      </c>
      <c r="G40" s="72">
        <v>82918042.819999993</v>
      </c>
      <c r="H40" s="72">
        <v>82918042.819999993</v>
      </c>
      <c r="I40" s="72">
        <v>0</v>
      </c>
      <c r="J40" s="29">
        <f t="shared" si="3"/>
        <v>66.9041678731964</v>
      </c>
      <c r="K40" s="29">
        <f t="shared" si="4"/>
        <v>66.9041678731964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37121535.990000002</v>
      </c>
      <c r="E41" s="72">
        <v>37121535.990000002</v>
      </c>
      <c r="F41" s="72">
        <v>0</v>
      </c>
      <c r="G41" s="72">
        <v>25207706.859999999</v>
      </c>
      <c r="H41" s="72">
        <v>25207706.859999999</v>
      </c>
      <c r="I41" s="72">
        <v>0</v>
      </c>
      <c r="J41" s="29">
        <f t="shared" ref="J41" si="9">G41/D41*100</f>
        <v>67.905883169248668</v>
      </c>
      <c r="K41" s="29">
        <f t="shared" ref="K41" si="10">H41/E41*100</f>
        <v>67.905883169248668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1275949.53</v>
      </c>
      <c r="E42" s="72">
        <v>1275949.53</v>
      </c>
      <c r="F42" s="72">
        <v>0</v>
      </c>
      <c r="G42" s="72">
        <v>1141891.7</v>
      </c>
      <c r="H42" s="72">
        <v>1141891.7</v>
      </c>
      <c r="I42" s="29">
        <v>0</v>
      </c>
      <c r="J42" s="29">
        <f t="shared" si="3"/>
        <v>89.493484902964767</v>
      </c>
      <c r="K42" s="29">
        <f t="shared" si="4"/>
        <v>89.493484902964767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18644155.800000001</v>
      </c>
      <c r="E43" s="72">
        <v>18644155.800000001</v>
      </c>
      <c r="F43" s="72">
        <v>0</v>
      </c>
      <c r="G43" s="72">
        <v>14511375.130000001</v>
      </c>
      <c r="H43" s="72">
        <v>14511375.130000001</v>
      </c>
      <c r="I43" s="29">
        <v>0</v>
      </c>
      <c r="J43" s="29">
        <f t="shared" si="3"/>
        <v>77.833371945969247</v>
      </c>
      <c r="K43" s="29">
        <f t="shared" si="4"/>
        <v>77.833371945969247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35209185</v>
      </c>
      <c r="E44" s="62">
        <f t="shared" si="11"/>
        <v>34392185</v>
      </c>
      <c r="F44" s="62">
        <f t="shared" si="11"/>
        <v>817000</v>
      </c>
      <c r="G44" s="62">
        <f t="shared" si="11"/>
        <v>25019960.700000003</v>
      </c>
      <c r="H44" s="62">
        <f t="shared" si="11"/>
        <v>24462953.700000003</v>
      </c>
      <c r="I44" s="62">
        <f t="shared" si="11"/>
        <v>557007</v>
      </c>
      <c r="J44" s="62">
        <f t="shared" si="3"/>
        <v>71.060891355480109</v>
      </c>
      <c r="K44" s="62">
        <f t="shared" si="4"/>
        <v>71.129396692882423</v>
      </c>
      <c r="L44" s="62">
        <f t="shared" si="5"/>
        <v>68.177111383108937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31097885</v>
      </c>
      <c r="E45" s="72">
        <v>30280885</v>
      </c>
      <c r="F45" s="72">
        <v>817000</v>
      </c>
      <c r="G45" s="72">
        <v>21877949.600000001</v>
      </c>
      <c r="H45" s="72">
        <v>21358942.600000001</v>
      </c>
      <c r="I45" s="72">
        <v>519007</v>
      </c>
      <c r="J45" s="29">
        <f t="shared" si="3"/>
        <v>70.351889204040731</v>
      </c>
      <c r="K45" s="29">
        <f t="shared" si="4"/>
        <v>70.53605797849039</v>
      </c>
      <c r="L45" s="29">
        <f t="shared" si="5"/>
        <v>63.525948592411261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4111300</v>
      </c>
      <c r="E46" s="72">
        <v>4111300</v>
      </c>
      <c r="F46" s="72">
        <v>0</v>
      </c>
      <c r="G46" s="72">
        <v>3142011.1</v>
      </c>
      <c r="H46" s="72">
        <v>3104011.1</v>
      </c>
      <c r="I46" s="72">
        <v>38000</v>
      </c>
      <c r="J46" s="29">
        <f t="shared" si="3"/>
        <v>76.423785663901938</v>
      </c>
      <c r="K46" s="29">
        <f t="shared" si="4"/>
        <v>75.499503806581856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50000</v>
      </c>
      <c r="E47" s="73">
        <f t="shared" si="12"/>
        <v>50000</v>
      </c>
      <c r="F47" s="73">
        <f t="shared" si="12"/>
        <v>0</v>
      </c>
      <c r="G47" s="73">
        <f t="shared" si="12"/>
        <v>20000</v>
      </c>
      <c r="H47" s="73">
        <f t="shared" si="12"/>
        <v>20000</v>
      </c>
      <c r="I47" s="73">
        <f t="shared" si="12"/>
        <v>0</v>
      </c>
      <c r="J47" s="62">
        <f t="shared" si="3"/>
        <v>40</v>
      </c>
      <c r="K47" s="62">
        <f t="shared" si="4"/>
        <v>40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50000</v>
      </c>
      <c r="E48" s="72">
        <v>50000</v>
      </c>
      <c r="F48" s="72">
        <v>0</v>
      </c>
      <c r="G48" s="72">
        <v>20000</v>
      </c>
      <c r="H48" s="72">
        <v>20000</v>
      </c>
      <c r="I48" s="72">
        <v>0</v>
      </c>
      <c r="J48" s="29">
        <f t="shared" si="3"/>
        <v>40</v>
      </c>
      <c r="K48" s="29">
        <f t="shared" si="4"/>
        <v>40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19377839.600000001</v>
      </c>
      <c r="E49" s="62">
        <f t="shared" si="13"/>
        <v>18549839.600000001</v>
      </c>
      <c r="F49" s="62">
        <f t="shared" si="13"/>
        <v>828000</v>
      </c>
      <c r="G49" s="62">
        <f t="shared" si="13"/>
        <v>13465161.299999999</v>
      </c>
      <c r="H49" s="62">
        <f t="shared" si="13"/>
        <v>12816957.299999999</v>
      </c>
      <c r="I49" s="62">
        <f t="shared" si="13"/>
        <v>648204</v>
      </c>
      <c r="J49" s="62">
        <f t="shared" si="3"/>
        <v>69.487422633016322</v>
      </c>
      <c r="K49" s="62">
        <f t="shared" si="4"/>
        <v>69.094706889001884</v>
      </c>
      <c r="L49" s="62">
        <f t="shared" si="5"/>
        <v>78.28550724637681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2786339.6</v>
      </c>
      <c r="E50" s="72">
        <v>1958339.6</v>
      </c>
      <c r="F50" s="72">
        <v>828000</v>
      </c>
      <c r="G50" s="72">
        <v>2386599.6</v>
      </c>
      <c r="H50" s="72">
        <v>1738395.6</v>
      </c>
      <c r="I50" s="72">
        <v>648204</v>
      </c>
      <c r="J50" s="29">
        <f t="shared" si="3"/>
        <v>85.653579341154256</v>
      </c>
      <c r="K50" s="29">
        <f t="shared" si="4"/>
        <v>88.768852960947115</v>
      </c>
      <c r="L50" s="29">
        <f t="shared" si="5"/>
        <v>78.28550724637681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9588220.6799999997</v>
      </c>
      <c r="H51" s="72">
        <v>9588220.6799999997</v>
      </c>
      <c r="I51" s="72">
        <v>0</v>
      </c>
      <c r="J51" s="29">
        <f t="shared" si="3"/>
        <v>65.485706441191937</v>
      </c>
      <c r="K51" s="29">
        <f t="shared" si="4"/>
        <v>65.485706441191937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1949800</v>
      </c>
      <c r="E52" s="72">
        <v>1949800</v>
      </c>
      <c r="F52" s="72">
        <v>0</v>
      </c>
      <c r="G52" s="72">
        <v>1490341.02</v>
      </c>
      <c r="H52" s="72">
        <v>1490341.02</v>
      </c>
      <c r="I52" s="72">
        <v>0</v>
      </c>
      <c r="J52" s="29">
        <f t="shared" si="3"/>
        <v>76.435584162478193</v>
      </c>
      <c r="K52" s="29">
        <f t="shared" si="4"/>
        <v>76.435584162478193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2594039.06</v>
      </c>
      <c r="E53" s="62">
        <f t="shared" si="14"/>
        <v>1970130.06</v>
      </c>
      <c r="F53" s="62">
        <f t="shared" si="14"/>
        <v>623909</v>
      </c>
      <c r="G53" s="62">
        <f t="shared" si="14"/>
        <v>996408.06</v>
      </c>
      <c r="H53" s="62">
        <f t="shared" si="14"/>
        <v>592162.06000000006</v>
      </c>
      <c r="I53" s="62">
        <f t="shared" si="14"/>
        <v>404246</v>
      </c>
      <c r="J53" s="62">
        <f t="shared" si="3"/>
        <v>38.411451676444685</v>
      </c>
      <c r="K53" s="62">
        <f t="shared" si="4"/>
        <v>30.057003444737045</v>
      </c>
      <c r="L53" s="62">
        <f t="shared" si="5"/>
        <v>64.792461721180501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2244039.06</v>
      </c>
      <c r="E54" s="72">
        <v>1970130.06</v>
      </c>
      <c r="F54" s="72">
        <v>273909</v>
      </c>
      <c r="G54" s="72">
        <v>769194.06</v>
      </c>
      <c r="H54" s="72">
        <v>592162.06000000006</v>
      </c>
      <c r="I54" s="72">
        <v>177032</v>
      </c>
      <c r="J54" s="29">
        <f t="shared" si="3"/>
        <v>34.277213516951889</v>
      </c>
      <c r="K54" s="29">
        <f t="shared" si="4"/>
        <v>30.057003444737045</v>
      </c>
      <c r="L54" s="29">
        <f t="shared" si="5"/>
        <v>64.631684245497595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350000</v>
      </c>
      <c r="E55" s="72">
        <v>0</v>
      </c>
      <c r="F55" s="72">
        <v>350000</v>
      </c>
      <c r="G55" s="72">
        <v>227214</v>
      </c>
      <c r="H55" s="72">
        <v>0</v>
      </c>
      <c r="I55" s="72">
        <v>227214</v>
      </c>
      <c r="J55" s="29">
        <f t="shared" si="3"/>
        <v>64.918285714285716</v>
      </c>
      <c r="K55" s="29" t="e">
        <f t="shared" si="4"/>
        <v>#DIV/0!</v>
      </c>
      <c r="L55" s="29">
        <f t="shared" si="5"/>
        <v>64.918285714285716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15772100</v>
      </c>
      <c r="F58" s="62">
        <f t="shared" si="16"/>
        <v>2418200</v>
      </c>
      <c r="G58" s="62">
        <f t="shared" si="16"/>
        <v>0</v>
      </c>
      <c r="H58" s="62">
        <f t="shared" si="16"/>
        <v>11739916.4</v>
      </c>
      <c r="I58" s="62">
        <f t="shared" si="16"/>
        <v>2154603.11</v>
      </c>
      <c r="J58" s="62" t="e">
        <f t="shared" si="3"/>
        <v>#DIV/0!</v>
      </c>
      <c r="K58" s="62">
        <f t="shared" si="4"/>
        <v>74.43470685577698</v>
      </c>
      <c r="L58" s="62">
        <f t="shared" si="5"/>
        <v>89.099458688280535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15772100</v>
      </c>
      <c r="F59" s="72">
        <v>2418200</v>
      </c>
      <c r="G59" s="72"/>
      <c r="H59" s="72">
        <v>11739916.4</v>
      </c>
      <c r="I59" s="72">
        <v>2154603.11</v>
      </c>
      <c r="J59" s="29" t="e">
        <f t="shared" si="3"/>
        <v>#DIV/0!</v>
      </c>
      <c r="K59" s="29">
        <f t="shared" si="4"/>
        <v>74.43470685577698</v>
      </c>
      <c r="L59" s="29">
        <f t="shared" si="5"/>
        <v>89.099458688280535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-8922246.7099999785</v>
      </c>
      <c r="E61" s="45">
        <f>Доходы!E9-Расходы!E7</f>
        <v>-9101785.8900000453</v>
      </c>
      <c r="F61" s="45">
        <f>Доходы!F9-Расходы!F7</f>
        <v>179539.18000000715</v>
      </c>
      <c r="G61" s="45">
        <f>Доходы!G9-Расходы!G7</f>
        <v>1608095.3500000238</v>
      </c>
      <c r="H61" s="45">
        <f>Доходы!H9-Расходы!H7</f>
        <v>854424.78000003099</v>
      </c>
      <c r="I61" s="45">
        <f>Доходы!I9-Расходы!I7</f>
        <v>753670.57000000775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38" sqref="H38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8922246.7100000009</v>
      </c>
      <c r="E7" s="22">
        <f>E9+E20</f>
        <v>9101785.8900000006</v>
      </c>
      <c r="F7" s="29">
        <v>-179539.18</v>
      </c>
      <c r="G7" s="22">
        <f>G9+G20</f>
        <v>-1608095.35</v>
      </c>
      <c r="H7" s="22">
        <f>H9+H20</f>
        <v>-854424.78</v>
      </c>
      <c r="I7" s="22">
        <f>I9+I20</f>
        <v>-753670.57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v>3609000</v>
      </c>
      <c r="E9" s="29">
        <v>3609000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3609000</v>
      </c>
      <c r="E11" s="29">
        <v>3609000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3609000</v>
      </c>
      <c r="E12" s="29">
        <v>3609000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3609000</v>
      </c>
      <c r="E13" s="29">
        <v>3609000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5313246.71</v>
      </c>
      <c r="E20" s="29">
        <v>5492785.8899999997</v>
      </c>
      <c r="F20" s="29">
        <v>-179539.18</v>
      </c>
      <c r="G20" s="29">
        <v>-1608095.35</v>
      </c>
      <c r="H20" s="29">
        <v>-854424.78</v>
      </c>
      <c r="I20" s="29">
        <v>-753670.57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5313246.71</v>
      </c>
      <c r="E21" s="29">
        <v>5492785.8899999997</v>
      </c>
      <c r="F21" s="29">
        <v>-179539.18</v>
      </c>
      <c r="G21" s="29">
        <v>-1608095.35</v>
      </c>
      <c r="H21" s="29">
        <v>-854424.78</v>
      </c>
      <c r="I21" s="29">
        <v>-753670.57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-504205163</v>
      </c>
      <c r="E22" s="29">
        <v>-426824763</v>
      </c>
      <c r="F22" s="29">
        <v>-77380400</v>
      </c>
      <c r="G22" s="22">
        <f>G23</f>
        <v>-360889607.38999999</v>
      </c>
      <c r="H22" s="22">
        <v>-308972764.70999998</v>
      </c>
      <c r="I22" s="22">
        <v>-51916842.68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-504205163</v>
      </c>
      <c r="E23" s="29">
        <v>-426824763</v>
      </c>
      <c r="F23" s="29">
        <v>-77380400</v>
      </c>
      <c r="G23" s="22">
        <f>G24</f>
        <v>-360889607.38999999</v>
      </c>
      <c r="H23" s="22">
        <v>-308972764.70999998</v>
      </c>
      <c r="I23" s="22">
        <v>-51916842.68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-504205163</v>
      </c>
      <c r="E24" s="29">
        <v>-426824763</v>
      </c>
      <c r="F24" s="29">
        <v>-77380400</v>
      </c>
      <c r="G24" s="22">
        <f>G25+G26</f>
        <v>-360889607.38999999</v>
      </c>
      <c r="H24" s="22">
        <v>-308972764.70999998</v>
      </c>
      <c r="I24" s="22">
        <v>-51916842.68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-426824763</v>
      </c>
      <c r="E25" s="29">
        <v>-426824763</v>
      </c>
      <c r="F25" s="29"/>
      <c r="G25" s="22">
        <v>-308972764.70999998</v>
      </c>
      <c r="H25" s="22">
        <v>-308972764.70999998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-77380400</v>
      </c>
      <c r="E26" s="29" t="s">
        <v>21</v>
      </c>
      <c r="F26" s="29">
        <v>-77380400</v>
      </c>
      <c r="G26" s="22">
        <v>-51916842.68</v>
      </c>
      <c r="H26" s="22" t="s">
        <v>21</v>
      </c>
      <c r="I26" s="22">
        <v>-51916842.68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509518409.70999998</v>
      </c>
      <c r="E27" s="29">
        <v>432317548.88999999</v>
      </c>
      <c r="F27" s="29">
        <v>77200860.819999993</v>
      </c>
      <c r="G27" s="22">
        <f>G28</f>
        <v>359281512.04000002</v>
      </c>
      <c r="H27" s="22">
        <v>308118339.93000001</v>
      </c>
      <c r="I27" s="22">
        <v>51163172.109999999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509518409.70999998</v>
      </c>
      <c r="E28" s="29">
        <v>432317548.88999999</v>
      </c>
      <c r="F28" s="29">
        <v>77200860.819999993</v>
      </c>
      <c r="G28" s="22">
        <f>G29</f>
        <v>359281512.04000002</v>
      </c>
      <c r="H28" s="22">
        <v>308118339.93000001</v>
      </c>
      <c r="I28" s="22">
        <v>51163172.109999999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509518409.70999998</v>
      </c>
      <c r="E29" s="29">
        <v>432317548.88999999</v>
      </c>
      <c r="F29" s="29">
        <v>77200860.819999993</v>
      </c>
      <c r="G29" s="29">
        <f>G30+G31</f>
        <v>359281512.04000002</v>
      </c>
      <c r="H29" s="22">
        <v>308118339.93000001</v>
      </c>
      <c r="I29" s="22">
        <v>51163172.109999999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432317548.88999999</v>
      </c>
      <c r="E30" s="29">
        <v>432317548.88999999</v>
      </c>
      <c r="F30" s="29" t="s">
        <v>21</v>
      </c>
      <c r="G30" s="22">
        <v>308118339.93000001</v>
      </c>
      <c r="H30" s="22">
        <v>308118339.93000001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77200860.819999993</v>
      </c>
      <c r="E31" s="29" t="s">
        <v>21</v>
      </c>
      <c r="F31" s="29">
        <v>77200860.819999993</v>
      </c>
      <c r="G31" s="22">
        <v>51163172.109999999</v>
      </c>
      <c r="H31" s="22" t="s">
        <v>21</v>
      </c>
      <c r="I31" s="22">
        <v>51163172.109999999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2019-10-21T04:59:06Z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